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bookViews>
    <workbookView xWindow="240" yWindow="420" windowWidth="15480" windowHeight="10590" activeTab="1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Titles" localSheetId="1">'по изворима и контима'!$9:$10</definedName>
    <definedName name="_xlnm.Print_Area" localSheetId="0">spisak!$A$1:$O$36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52511" calcMode="autoNoTable"/>
</workbook>
</file>

<file path=xl/calcChain.xml><?xml version="1.0" encoding="utf-8"?>
<calcChain xmlns="http://schemas.openxmlformats.org/spreadsheetml/2006/main"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K11" i="1" l="1"/>
  <c r="G13" i="16"/>
  <c r="A4" i="16"/>
  <c r="L7" i="16"/>
  <c r="M7" i="16"/>
  <c r="N7" i="16"/>
  <c r="O7" i="16"/>
  <c r="P7" i="16"/>
  <c r="A8" i="16"/>
  <c r="B12" i="16"/>
  <c r="C12" i="16" s="1"/>
  <c r="A13" i="16"/>
  <c r="B13" i="16"/>
  <c r="C13" i="16" s="1"/>
  <c r="B14" i="16"/>
  <c r="G14" i="16"/>
  <c r="B15" i="16"/>
  <c r="G15" i="16"/>
  <c r="B16" i="16"/>
  <c r="G16" i="16"/>
  <c r="B17" i="16"/>
  <c r="G17" i="16"/>
  <c r="B18" i="16"/>
  <c r="G18" i="16"/>
  <c r="B19" i="16"/>
  <c r="G19" i="16"/>
  <c r="B20" i="16"/>
  <c r="G20" i="16"/>
  <c r="B21" i="16"/>
  <c r="G21" i="16"/>
  <c r="B22" i="16"/>
  <c r="G22" i="16"/>
  <c r="B23" i="16"/>
  <c r="G23" i="16"/>
  <c r="B24" i="16"/>
  <c r="G24" i="16"/>
  <c r="B25" i="16"/>
  <c r="G25" i="16"/>
  <c r="B26" i="16"/>
  <c r="G26" i="16"/>
  <c r="B27" i="16"/>
  <c r="G27" i="16"/>
  <c r="B28" i="16"/>
  <c r="G28" i="16"/>
  <c r="B29" i="16"/>
  <c r="G29" i="16"/>
  <c r="B30" i="16"/>
  <c r="G30" i="16"/>
  <c r="B31" i="16"/>
  <c r="G31" i="16"/>
  <c r="A14" i="16" l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C31" i="16" s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C13" i="41" l="1"/>
  <c r="C14" i="41"/>
  <c r="C20" i="16"/>
  <c r="C15" i="16"/>
  <c r="C24" i="16"/>
  <c r="C22" i="16"/>
  <c r="C17" i="16"/>
  <c r="C19" i="16"/>
  <c r="C29" i="16"/>
  <c r="C28" i="16"/>
  <c r="C26" i="16"/>
  <c r="C21" i="16"/>
  <c r="C27" i="16"/>
  <c r="C18" i="16"/>
  <c r="C23" i="16"/>
  <c r="C16" i="16"/>
  <c r="C14" i="16"/>
  <c r="C30" i="16"/>
  <c r="C25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5" i="41" l="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C4" i="16" l="1"/>
  <c r="C4" i="41"/>
  <c r="O11" i="1"/>
  <c r="G6" i="1" l="1"/>
  <c r="A4" i="37" l="1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J12" i="1"/>
  <c r="I13" i="1"/>
  <c r="J13" i="1"/>
  <c r="J11" i="1"/>
  <c r="I11" i="1"/>
  <c r="E144" i="37" l="1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229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M368" i="37"/>
  <c r="A481" i="37"/>
  <c r="N481" i="37" s="1"/>
  <c r="M480" i="37"/>
  <c r="A593" i="37"/>
  <c r="M592" i="37"/>
  <c r="L144" i="37"/>
  <c r="G172" i="37"/>
  <c r="G284" i="37"/>
  <c r="M88" i="37"/>
  <c r="M117" i="37"/>
  <c r="M200" i="37"/>
  <c r="M229" i="37"/>
  <c r="M285" i="37"/>
  <c r="M312" i="37"/>
  <c r="M424" i="37"/>
  <c r="M453" i="37"/>
  <c r="M509" i="37"/>
  <c r="M536" i="37"/>
  <c r="L313" i="37"/>
  <c r="L537" i="37"/>
  <c r="H60" i="37"/>
  <c r="M60" i="37"/>
  <c r="M116" i="37"/>
  <c r="M172" i="37"/>
  <c r="M228" i="37"/>
  <c r="M284" i="37"/>
  <c r="M313" i="37"/>
  <c r="M340" i="37"/>
  <c r="M396" i="37"/>
  <c r="M452" i="37"/>
  <c r="M508" i="37"/>
  <c r="M537" i="37"/>
  <c r="M564" i="37"/>
  <c r="M620" i="37"/>
  <c r="H117" i="37"/>
  <c r="H200" i="37"/>
  <c r="H228" i="37"/>
  <c r="H229" i="37"/>
  <c r="H285" i="37"/>
  <c r="H312" i="37"/>
  <c r="H313" i="37"/>
  <c r="H340" i="37"/>
  <c r="H368" i="37"/>
  <c r="H396" i="37"/>
  <c r="H424" i="37"/>
  <c r="H425" i="37"/>
  <c r="H452" i="37"/>
  <c r="H453" i="37"/>
  <c r="H480" i="37"/>
  <c r="H508" i="37"/>
  <c r="H509" i="37"/>
  <c r="H536" i="37"/>
  <c r="H537" i="37"/>
  <c r="H564" i="37"/>
  <c r="H592" i="37"/>
  <c r="H620" i="37"/>
  <c r="G285" i="37"/>
  <c r="G312" i="37"/>
  <c r="G313" i="37"/>
  <c r="G340" i="37"/>
  <c r="G368" i="37"/>
  <c r="G396" i="37"/>
  <c r="G424" i="37"/>
  <c r="G452" i="37"/>
  <c r="G453" i="37"/>
  <c r="G480" i="37"/>
  <c r="G508" i="37"/>
  <c r="G509" i="37"/>
  <c r="G536" i="37"/>
  <c r="G537" i="37"/>
  <c r="G564" i="37"/>
  <c r="G592" i="37"/>
  <c r="G593" i="37"/>
  <c r="G620" i="37"/>
  <c r="H116" i="37"/>
  <c r="G88" i="37"/>
  <c r="G117" i="37"/>
  <c r="G229" i="37"/>
  <c r="J60" i="37"/>
  <c r="J88" i="37"/>
  <c r="J116" i="37"/>
  <c r="J117" i="37"/>
  <c r="J144" i="37"/>
  <c r="J172" i="37"/>
  <c r="J200" i="37"/>
  <c r="J228" i="37"/>
  <c r="J229" i="37"/>
  <c r="J256" i="37"/>
  <c r="J284" i="37"/>
  <c r="J285" i="37"/>
  <c r="J312" i="37"/>
  <c r="J313" i="37"/>
  <c r="J340" i="37"/>
  <c r="J368" i="37"/>
  <c r="J396" i="37"/>
  <c r="J424" i="37"/>
  <c r="J452" i="37"/>
  <c r="J453" i="37"/>
  <c r="J480" i="37"/>
  <c r="J508" i="37"/>
  <c r="J509" i="37"/>
  <c r="J536" i="37"/>
  <c r="J537" i="37"/>
  <c r="J564" i="37"/>
  <c r="J592" i="37"/>
  <c r="J620" i="37"/>
  <c r="G116" i="37"/>
  <c r="G200" i="37"/>
  <c r="G228" i="37"/>
  <c r="I60" i="37"/>
  <c r="I88" i="37"/>
  <c r="I116" i="37"/>
  <c r="I117" i="37"/>
  <c r="I144" i="37"/>
  <c r="I172" i="37"/>
  <c r="I200" i="37"/>
  <c r="I228" i="37"/>
  <c r="I229" i="37"/>
  <c r="I256" i="37"/>
  <c r="I284" i="37"/>
  <c r="I285" i="37"/>
  <c r="I312" i="37"/>
  <c r="I313" i="37"/>
  <c r="I340" i="37"/>
  <c r="I368" i="37"/>
  <c r="I369" i="37"/>
  <c r="I396" i="37"/>
  <c r="I424" i="37"/>
  <c r="I452" i="37"/>
  <c r="I453" i="37"/>
  <c r="I480" i="37"/>
  <c r="I508" i="37"/>
  <c r="I509" i="37"/>
  <c r="I536" i="37"/>
  <c r="I537" i="37"/>
  <c r="I564" i="37"/>
  <c r="I592" i="37"/>
  <c r="I593" i="37"/>
  <c r="I620" i="37"/>
  <c r="A173" i="37"/>
  <c r="N173" i="37" s="1"/>
  <c r="A89" i="37"/>
  <c r="O117" i="37"/>
  <c r="O229" i="37"/>
  <c r="O285" i="37"/>
  <c r="O313" i="37"/>
  <c r="O341" i="37"/>
  <c r="O369" i="37"/>
  <c r="O453" i="37"/>
  <c r="O509" i="37"/>
  <c r="O537" i="37"/>
  <c r="O59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425" i="37" l="1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E370" i="37" l="1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E63" i="37" l="1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E64" i="37" l="1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E177" i="37" l="1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E178" i="37" l="1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O4" i="37" l="1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71" i="36" l="1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C6" i="37"/>
  <c r="B8" i="36"/>
  <c r="F9" i="36"/>
  <c r="F31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L11" i="1"/>
  <c r="M12" i="1"/>
  <c r="L12" i="1"/>
  <c r="D4" i="37"/>
  <c r="H6" i="37" l="1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D7" i="37"/>
  <c r="F53" i="36"/>
  <c r="B52" i="36"/>
  <c r="F63" i="36"/>
  <c r="B63" i="36" s="1"/>
  <c r="B62" i="36"/>
  <c r="F10" i="36"/>
  <c r="B9" i="36"/>
  <c r="F32" i="36"/>
  <c r="B31" i="36"/>
  <c r="B20" i="36"/>
  <c r="F21" i="36"/>
  <c r="A8" i="37" l="1"/>
  <c r="N7" i="37"/>
  <c r="G7" i="37"/>
  <c r="F7" i="37"/>
  <c r="L7" i="37" s="1"/>
  <c r="M6" i="37"/>
  <c r="H7" i="37"/>
  <c r="J7" i="37"/>
  <c r="C7" i="37"/>
  <c r="O7" i="37"/>
  <c r="I7" i="37"/>
  <c r="E8" i="37"/>
  <c r="N8" i="37"/>
  <c r="B6" i="37"/>
  <c r="K6" i="37" s="1"/>
  <c r="A15" i="1"/>
  <c r="P14" i="1"/>
  <c r="B14" i="1"/>
  <c r="F41" i="36"/>
  <c r="B40" i="36"/>
  <c r="M7" i="37"/>
  <c r="B7" i="37"/>
  <c r="K7" i="37" s="1"/>
  <c r="H8" i="37"/>
  <c r="I8" i="37"/>
  <c r="J8" i="37"/>
  <c r="G8" i="37"/>
  <c r="A11" i="37"/>
  <c r="C8" i="37"/>
  <c r="O8" i="37" s="1"/>
  <c r="A9" i="37"/>
  <c r="D8" i="37"/>
  <c r="F8" i="37"/>
  <c r="B53" i="36"/>
  <c r="F54" i="36"/>
  <c r="B21" i="36"/>
  <c r="F22" i="36"/>
  <c r="B22" i="36" s="1"/>
  <c r="B32" i="36"/>
  <c r="F33" i="36"/>
  <c r="B10" i="36"/>
  <c r="F11" i="36"/>
  <c r="E9" i="37" l="1"/>
  <c r="N9" i="37"/>
  <c r="E11" i="37"/>
  <c r="N11" i="37"/>
  <c r="B8" i="37"/>
  <c r="K8" i="37" s="1"/>
  <c r="F42" i="36"/>
  <c r="B41" i="36"/>
  <c r="P15" i="1"/>
  <c r="B15" i="1"/>
  <c r="A16" i="1"/>
  <c r="L8" i="37"/>
  <c r="M8" i="37"/>
  <c r="G9" i="37"/>
  <c r="H9" i="37"/>
  <c r="I9" i="37"/>
  <c r="J9" i="37"/>
  <c r="O11" i="37"/>
  <c r="I11" i="37"/>
  <c r="J11" i="37"/>
  <c r="G11" i="37"/>
  <c r="H11" i="37"/>
  <c r="A10" i="37"/>
  <c r="A12" i="37"/>
  <c r="F11" i="37"/>
  <c r="D9" i="37"/>
  <c r="F9" i="37"/>
  <c r="C9" i="37"/>
  <c r="O9" i="37" s="1"/>
  <c r="C11" i="37"/>
  <c r="D11" i="37"/>
  <c r="F55" i="36"/>
  <c r="B54" i="36"/>
  <c r="B11" i="36"/>
  <c r="F12" i="36"/>
  <c r="B33" i="36"/>
  <c r="F34" i="36"/>
  <c r="B34" i="36" s="1"/>
  <c r="E10" i="37" l="1"/>
  <c r="N10" i="37"/>
  <c r="E12" i="37"/>
  <c r="N12" i="37"/>
  <c r="B9" i="37"/>
  <c r="K9" i="37" s="1"/>
  <c r="A17" i="1"/>
  <c r="P16" i="1"/>
  <c r="B16" i="1"/>
  <c r="B42" i="36"/>
  <c r="F43" i="36"/>
  <c r="L9" i="37"/>
  <c r="M9" i="37"/>
  <c r="L11" i="37"/>
  <c r="M11" i="37"/>
  <c r="J10" i="37"/>
  <c r="G10" i="37"/>
  <c r="H10" i="37"/>
  <c r="I10" i="37"/>
  <c r="O12" i="37"/>
  <c r="H12" i="37"/>
  <c r="I12" i="37"/>
  <c r="J12" i="37"/>
  <c r="G12" i="37"/>
  <c r="A13" i="37"/>
  <c r="C10" i="37"/>
  <c r="O10" i="37" s="1"/>
  <c r="F10" i="37"/>
  <c r="D10" i="37"/>
  <c r="F12" i="37"/>
  <c r="D12" i="37"/>
  <c r="C12" i="37"/>
  <c r="B12" i="36"/>
  <c r="F13" i="36"/>
  <c r="B55" i="36"/>
  <c r="F56" i="36"/>
  <c r="E13" i="37" l="1"/>
  <c r="N13" i="37"/>
  <c r="B10" i="37"/>
  <c r="K10" i="37" s="1"/>
  <c r="B43" i="36"/>
  <c r="F44" i="36"/>
  <c r="A18" i="1"/>
  <c r="P17" i="1"/>
  <c r="B17" i="1"/>
  <c r="L10" i="37"/>
  <c r="M10" i="37"/>
  <c r="L12" i="37"/>
  <c r="M12" i="37"/>
  <c r="O13" i="37"/>
  <c r="G13" i="37"/>
  <c r="H13" i="37"/>
  <c r="I13" i="37"/>
  <c r="J13" i="37"/>
  <c r="A14" i="37"/>
  <c r="C13" i="37"/>
  <c r="F13" i="37"/>
  <c r="D13" i="37"/>
  <c r="F14" i="36"/>
  <c r="B13" i="36"/>
  <c r="F57" i="36"/>
  <c r="B57" i="36" s="1"/>
  <c r="B56" i="36"/>
  <c r="B11" i="37" l="1"/>
  <c r="E14" i="37"/>
  <c r="N14" i="37"/>
  <c r="B18" i="1"/>
  <c r="A19" i="1"/>
  <c r="P18" i="1"/>
  <c r="B44" i="36"/>
  <c r="F45" i="36"/>
  <c r="L13" i="37"/>
  <c r="M13" i="37"/>
  <c r="B12" i="37"/>
  <c r="K11" i="37"/>
  <c r="O14" i="37"/>
  <c r="J14" i="37"/>
  <c r="G14" i="37"/>
  <c r="H14" i="37"/>
  <c r="I14" i="37"/>
  <c r="A15" i="37"/>
  <c r="F14" i="37"/>
  <c r="C14" i="37"/>
  <c r="D14" i="37"/>
  <c r="B14" i="36"/>
  <c r="F15" i="36"/>
  <c r="E15" i="37" l="1"/>
  <c r="N15" i="37"/>
  <c r="P19" i="1"/>
  <c r="B19" i="1"/>
  <c r="A20" i="1"/>
  <c r="B45" i="36"/>
  <c r="F46" i="36"/>
  <c r="L14" i="37"/>
  <c r="M14" i="37"/>
  <c r="K12" i="37"/>
  <c r="B13" i="37"/>
  <c r="F15" i="37"/>
  <c r="C15" i="37"/>
  <c r="O15" i="37" s="1"/>
  <c r="I15" i="37"/>
  <c r="J15" i="37"/>
  <c r="G15" i="37"/>
  <c r="H15" i="37"/>
  <c r="D15" i="37"/>
  <c r="A16" i="37"/>
  <c r="N16" i="37" s="1"/>
  <c r="A18" i="37"/>
  <c r="F16" i="36"/>
  <c r="B16" i="36" s="1"/>
  <c r="B15" i="36"/>
  <c r="E18" i="37" l="1"/>
  <c r="N18" i="37"/>
  <c r="F16" i="37"/>
  <c r="L16" i="37" s="1"/>
  <c r="E16" i="37"/>
  <c r="P20" i="1"/>
  <c r="B20" i="1"/>
  <c r="A21" i="1"/>
  <c r="B46" i="36"/>
  <c r="F47" i="36"/>
  <c r="L15" i="37"/>
  <c r="M15" i="37"/>
  <c r="K13" i="37"/>
  <c r="B14" i="37"/>
  <c r="H16" i="37"/>
  <c r="I16" i="37"/>
  <c r="J16" i="37"/>
  <c r="G16" i="37"/>
  <c r="O18" i="37"/>
  <c r="J18" i="37"/>
  <c r="G18" i="37"/>
  <c r="H18" i="37"/>
  <c r="I18" i="37"/>
  <c r="A17" i="37"/>
  <c r="N17" i="37" s="1"/>
  <c r="C16" i="37"/>
  <c r="O16" i="37" s="1"/>
  <c r="D16" i="37"/>
  <c r="A19" i="37"/>
  <c r="M13" i="1"/>
  <c r="N13" i="1"/>
  <c r="O13" i="1"/>
  <c r="L13" i="1"/>
  <c r="K13" i="1"/>
  <c r="E19" i="37" l="1"/>
  <c r="N19" i="37"/>
  <c r="M16" i="37"/>
  <c r="F17" i="37"/>
  <c r="L17" i="37" s="1"/>
  <c r="E17" i="37"/>
  <c r="A22" i="1"/>
  <c r="P21" i="1"/>
  <c r="B21" i="1"/>
  <c r="B47" i="36"/>
  <c r="F48" i="36"/>
  <c r="B48" i="36" s="1"/>
  <c r="D17" i="37"/>
  <c r="C17" i="37"/>
  <c r="O17" i="37" s="1"/>
  <c r="K14" i="37"/>
  <c r="B15" i="37"/>
  <c r="O19" i="37"/>
  <c r="I19" i="37"/>
  <c r="J19" i="37"/>
  <c r="G19" i="37"/>
  <c r="H19" i="37"/>
  <c r="G17" i="37"/>
  <c r="H17" i="37"/>
  <c r="I17" i="37"/>
  <c r="J17" i="37"/>
  <c r="A20" i="37"/>
  <c r="C18" i="37"/>
  <c r="F18" i="37"/>
  <c r="D18" i="37"/>
  <c r="E20" i="37" l="1"/>
  <c r="N20" i="37"/>
  <c r="M17" i="37"/>
  <c r="I16" i="1"/>
  <c r="J16" i="1"/>
  <c r="M16" i="1"/>
  <c r="N16" i="1"/>
  <c r="K16" i="1"/>
  <c r="O16" i="1"/>
  <c r="L16" i="1"/>
  <c r="A23" i="1"/>
  <c r="B22" i="1"/>
  <c r="P22" i="1"/>
  <c r="M18" i="37"/>
  <c r="L18" i="37"/>
  <c r="K15" i="37"/>
  <c r="B16" i="37"/>
  <c r="H20" i="37"/>
  <c r="I20" i="37"/>
  <c r="J20" i="37"/>
  <c r="G20" i="37"/>
  <c r="A21" i="37"/>
  <c r="O20" i="37"/>
  <c r="F19" i="37"/>
  <c r="D19" i="37"/>
  <c r="C19" i="37"/>
  <c r="E21" i="37" l="1"/>
  <c r="N21" i="37"/>
  <c r="I17" i="1"/>
  <c r="J17" i="1"/>
  <c r="N17" i="1"/>
  <c r="L17" i="1"/>
  <c r="O17" i="1"/>
  <c r="M17" i="1"/>
  <c r="K17" i="1"/>
  <c r="A24" i="1"/>
  <c r="P23" i="1"/>
  <c r="B23" i="1"/>
  <c r="I14" i="1"/>
  <c r="J14" i="1"/>
  <c r="O14" i="1"/>
  <c r="L14" i="1"/>
  <c r="N14" i="1"/>
  <c r="K14" i="1"/>
  <c r="M14" i="1"/>
  <c r="I15" i="1"/>
  <c r="J15" i="1"/>
  <c r="N15" i="1"/>
  <c r="O15" i="1"/>
  <c r="K15" i="1"/>
  <c r="M15" i="1"/>
  <c r="L15" i="1"/>
  <c r="I20" i="1"/>
  <c r="J20" i="1"/>
  <c r="L20" i="1"/>
  <c r="N20" i="1"/>
  <c r="M20" i="1"/>
  <c r="O20" i="1"/>
  <c r="K20" i="1"/>
  <c r="I18" i="1"/>
  <c r="J18" i="1"/>
  <c r="L18" i="1"/>
  <c r="O18" i="1"/>
  <c r="M18" i="1"/>
  <c r="N18" i="1"/>
  <c r="K18" i="1"/>
  <c r="I19" i="1"/>
  <c r="J19" i="1"/>
  <c r="O19" i="1"/>
  <c r="M19" i="1"/>
  <c r="L19" i="1"/>
  <c r="N19" i="1"/>
  <c r="K19" i="1"/>
  <c r="I21" i="1"/>
  <c r="J21" i="1"/>
  <c r="N21" i="1"/>
  <c r="M21" i="1"/>
  <c r="O21" i="1"/>
  <c r="K21" i="1"/>
  <c r="L21" i="1"/>
  <c r="M19" i="37"/>
  <c r="L19" i="37"/>
  <c r="K16" i="37"/>
  <c r="B17" i="37"/>
  <c r="G21" i="37"/>
  <c r="H21" i="37"/>
  <c r="I21" i="37"/>
  <c r="J21" i="37"/>
  <c r="A22" i="37"/>
  <c r="O21" i="37"/>
  <c r="D20" i="37"/>
  <c r="C20" i="37"/>
  <c r="F20" i="37"/>
  <c r="E22" i="37" l="1"/>
  <c r="N22" i="37"/>
  <c r="B24" i="1"/>
  <c r="P24" i="1"/>
  <c r="A25" i="1"/>
  <c r="J22" i="1"/>
  <c r="I22" i="1"/>
  <c r="O22" i="1"/>
  <c r="M22" i="1"/>
  <c r="K22" i="1"/>
  <c r="N22" i="1"/>
  <c r="L22" i="1"/>
  <c r="L20" i="37"/>
  <c r="M20" i="37"/>
  <c r="K17" i="37"/>
  <c r="B18" i="37"/>
  <c r="J22" i="37"/>
  <c r="G22" i="37"/>
  <c r="H22" i="37"/>
  <c r="I22" i="37"/>
  <c r="A25" i="37"/>
  <c r="A23" i="37"/>
  <c r="F21" i="37"/>
  <c r="D21" i="37"/>
  <c r="C21" i="37"/>
  <c r="E25" i="37" l="1"/>
  <c r="N25" i="37"/>
  <c r="E23" i="37"/>
  <c r="N23" i="37"/>
  <c r="P25" i="1"/>
  <c r="B25" i="1"/>
  <c r="A26" i="1"/>
  <c r="I23" i="1"/>
  <c r="J23" i="1"/>
  <c r="O23" i="1"/>
  <c r="K23" i="1"/>
  <c r="L23" i="1"/>
  <c r="M23" i="1"/>
  <c r="N23" i="1"/>
  <c r="M21" i="37"/>
  <c r="L21" i="37"/>
  <c r="L25" i="37"/>
  <c r="M25" i="37"/>
  <c r="B19" i="37"/>
  <c r="K18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E24" i="37" l="1"/>
  <c r="N24" i="37"/>
  <c r="E26" i="37"/>
  <c r="N26" i="37"/>
  <c r="P26" i="1"/>
  <c r="A27" i="1"/>
  <c r="B26" i="1"/>
  <c r="I24" i="1"/>
  <c r="J24" i="1"/>
  <c r="K24" i="1"/>
  <c r="O24" i="1"/>
  <c r="L24" i="1"/>
  <c r="N24" i="1"/>
  <c r="M24" i="1"/>
  <c r="L26" i="37"/>
  <c r="M26" i="37"/>
  <c r="M22" i="37"/>
  <c r="L22" i="37"/>
  <c r="K19" i="37"/>
  <c r="B20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E27" i="37" l="1"/>
  <c r="N27" i="37"/>
  <c r="A28" i="1"/>
  <c r="B27" i="1"/>
  <c r="P27" i="1"/>
  <c r="I25" i="1"/>
  <c r="J25" i="1"/>
  <c r="N25" i="1"/>
  <c r="L25" i="1"/>
  <c r="O25" i="1"/>
  <c r="M25" i="1"/>
  <c r="K25" i="1"/>
  <c r="M23" i="37"/>
  <c r="L23" i="37"/>
  <c r="L27" i="37"/>
  <c r="M27" i="37"/>
  <c r="K20" i="37"/>
  <c r="B21" i="37"/>
  <c r="I27" i="37"/>
  <c r="J27" i="37"/>
  <c r="G27" i="37"/>
  <c r="H27" i="37"/>
  <c r="A28" i="37"/>
  <c r="O27" i="37"/>
  <c r="C24" i="37"/>
  <c r="O24" i="37" s="1"/>
  <c r="F24" i="37"/>
  <c r="D24" i="37"/>
  <c r="E28" i="37" l="1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L28" i="37"/>
  <c r="M28" i="37"/>
  <c r="K21" i="37"/>
  <c r="B22" i="37"/>
  <c r="H28" i="37"/>
  <c r="I28" i="37"/>
  <c r="J28" i="37"/>
  <c r="G28" i="37"/>
  <c r="A29" i="37"/>
  <c r="O28" i="37"/>
  <c r="D25" i="37"/>
  <c r="F25" i="37"/>
  <c r="C25" i="37"/>
  <c r="E29" i="37" l="1"/>
  <c r="N29" i="37"/>
  <c r="I27" i="1"/>
  <c r="J27" i="1"/>
  <c r="O27" i="1"/>
  <c r="L27" i="1"/>
  <c r="N27" i="1"/>
  <c r="K27" i="1"/>
  <c r="M27" i="1"/>
  <c r="B29" i="1"/>
  <c r="P29" i="1"/>
  <c r="A30" i="1"/>
  <c r="L29" i="37"/>
  <c r="M29" i="37"/>
  <c r="K22" i="37"/>
  <c r="B23" i="37"/>
  <c r="G29" i="37"/>
  <c r="H29" i="37"/>
  <c r="I29" i="37"/>
  <c r="J29" i="37"/>
  <c r="A32" i="37"/>
  <c r="A30" i="37"/>
  <c r="D26" i="37"/>
  <c r="C26" i="37"/>
  <c r="F26" i="37"/>
  <c r="E32" i="37" l="1"/>
  <c r="N32" i="37"/>
  <c r="E30" i="37"/>
  <c r="N30" i="37"/>
  <c r="I28" i="1"/>
  <c r="J28" i="1"/>
  <c r="K28" i="1"/>
  <c r="N28" i="1"/>
  <c r="L28" i="1"/>
  <c r="O28" i="1"/>
  <c r="M28" i="1"/>
  <c r="P30" i="1"/>
  <c r="B30" i="1"/>
  <c r="L32" i="37"/>
  <c r="M32" i="37"/>
  <c r="L30" i="37"/>
  <c r="M30" i="37"/>
  <c r="K23" i="37"/>
  <c r="B24" i="37"/>
  <c r="A33" i="37"/>
  <c r="H32" i="37"/>
  <c r="I32" i="37"/>
  <c r="O32" i="37"/>
  <c r="J32" i="37"/>
  <c r="G32" i="37"/>
  <c r="C32" i="37"/>
  <c r="F32" i="37"/>
  <c r="D32" i="37"/>
  <c r="J30" i="37"/>
  <c r="G30" i="37"/>
  <c r="H30" i="37"/>
  <c r="I30" i="37"/>
  <c r="A31" i="37"/>
  <c r="F27" i="37"/>
  <c r="D27" i="37"/>
  <c r="C27" i="37"/>
  <c r="E31" i="37" l="1"/>
  <c r="N31" i="37"/>
  <c r="E33" i="37"/>
  <c r="N33" i="37"/>
  <c r="J29" i="1"/>
  <c r="I29" i="1"/>
  <c r="O29" i="1"/>
  <c r="K29" i="1"/>
  <c r="M29" i="1"/>
  <c r="L29" i="1"/>
  <c r="N29" i="1"/>
  <c r="L31" i="37"/>
  <c r="M31" i="37"/>
  <c r="L33" i="37"/>
  <c r="M33" i="37"/>
  <c r="K24" i="37"/>
  <c r="B25" i="37"/>
  <c r="H33" i="37"/>
  <c r="C33" i="37"/>
  <c r="G33" i="37"/>
  <c r="F33" i="37"/>
  <c r="I33" i="37"/>
  <c r="J33" i="37"/>
  <c r="D33" i="37"/>
  <c r="A34" i="37"/>
  <c r="O33" i="37"/>
  <c r="I31" i="37"/>
  <c r="J31" i="37"/>
  <c r="G31" i="37"/>
  <c r="H31" i="37"/>
  <c r="D28" i="37"/>
  <c r="C28" i="37"/>
  <c r="F28" i="37"/>
  <c r="E34" i="37" l="1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L34" i="37"/>
  <c r="M34" i="37"/>
  <c r="K25" i="37"/>
  <c r="B26" i="37"/>
  <c r="C34" i="37"/>
  <c r="G34" i="37"/>
  <c r="F34" i="37"/>
  <c r="J34" i="37"/>
  <c r="D34" i="37"/>
  <c r="I34" i="37"/>
  <c r="A35" i="37"/>
  <c r="H34" i="37"/>
  <c r="O34" i="37"/>
  <c r="F29" i="37"/>
  <c r="C29" i="37"/>
  <c r="O29" i="37" s="1"/>
  <c r="D29" i="37"/>
  <c r="E35" i="37" l="1"/>
  <c r="N35" i="37"/>
  <c r="P6" i="41"/>
  <c r="O6" i="41"/>
  <c r="N6" i="41"/>
  <c r="M6" i="41"/>
  <c r="L6" i="41"/>
  <c r="L35" i="37"/>
  <c r="M35" i="37"/>
  <c r="K26" i="37"/>
  <c r="B27" i="37"/>
  <c r="D35" i="37"/>
  <c r="I35" i="37"/>
  <c r="A36" i="37"/>
  <c r="H35" i="37"/>
  <c r="C35" i="37"/>
  <c r="G35" i="37"/>
  <c r="J35" i="37"/>
  <c r="F35" i="37"/>
  <c r="O35" i="37"/>
  <c r="D30" i="37"/>
  <c r="C30" i="37"/>
  <c r="O30" i="37" s="1"/>
  <c r="F30" i="37"/>
  <c r="E36" i="37" l="1"/>
  <c r="N36" i="37"/>
  <c r="L36" i="37"/>
  <c r="M36" i="37"/>
  <c r="K27" i="37"/>
  <c r="B28" i="37"/>
  <c r="A37" i="37"/>
  <c r="I36" i="37"/>
  <c r="H36" i="37"/>
  <c r="C36" i="37"/>
  <c r="G36" i="37"/>
  <c r="D36" i="37"/>
  <c r="F36" i="37"/>
  <c r="J36" i="37"/>
  <c r="A39" i="37"/>
  <c r="F31" i="37"/>
  <c r="D31" i="37"/>
  <c r="C31" i="37"/>
  <c r="O31" i="37" s="1"/>
  <c r="E39" i="37" l="1"/>
  <c r="N39" i="37"/>
  <c r="E37" i="37"/>
  <c r="N37" i="37"/>
  <c r="L37" i="37"/>
  <c r="M37" i="37"/>
  <c r="L39" i="37"/>
  <c r="M39" i="37"/>
  <c r="K28" i="37"/>
  <c r="B29" i="37"/>
  <c r="D39" i="37"/>
  <c r="G39" i="37"/>
  <c r="A40" i="37"/>
  <c r="B39" i="37"/>
  <c r="K39" i="37" s="1"/>
  <c r="J39" i="37"/>
  <c r="C39" i="37"/>
  <c r="I39" i="37"/>
  <c r="F39" i="37"/>
  <c r="H39" i="37"/>
  <c r="O39" i="37"/>
  <c r="C37" i="37"/>
  <c r="F37" i="37"/>
  <c r="G37" i="37"/>
  <c r="D37" i="37"/>
  <c r="J37" i="37"/>
  <c r="A38" i="37"/>
  <c r="I37" i="37"/>
  <c r="H37" i="37"/>
  <c r="E40" i="37" l="1"/>
  <c r="N40" i="37"/>
  <c r="E38" i="37"/>
  <c r="N38" i="37"/>
  <c r="L38" i="37"/>
  <c r="M38" i="37"/>
  <c r="L40" i="37"/>
  <c r="M40" i="37"/>
  <c r="K29" i="37"/>
  <c r="B30" i="37"/>
  <c r="C38" i="37"/>
  <c r="F38" i="37"/>
  <c r="H38" i="37"/>
  <c r="G38" i="37"/>
  <c r="I38" i="37"/>
  <c r="D38" i="37"/>
  <c r="J38" i="37"/>
  <c r="J40" i="37"/>
  <c r="C40" i="37"/>
  <c r="I40" i="37"/>
  <c r="F40" i="37"/>
  <c r="H40" i="37"/>
  <c r="D40" i="37"/>
  <c r="A41" i="37"/>
  <c r="B40" i="37"/>
  <c r="K40" i="37" s="1"/>
  <c r="G40" i="37"/>
  <c r="O40" i="37"/>
  <c r="E41" i="37" l="1"/>
  <c r="N41" i="37"/>
  <c r="L41" i="37"/>
  <c r="M41" i="37"/>
  <c r="K30" i="37"/>
  <c r="B31" i="37"/>
  <c r="C41" i="37"/>
  <c r="H41" i="37"/>
  <c r="F41" i="37"/>
  <c r="G41" i="37"/>
  <c r="J41" i="37"/>
  <c r="B41" i="37"/>
  <c r="K41" i="37" s="1"/>
  <c r="D41" i="37"/>
  <c r="A42" i="37"/>
  <c r="I41" i="37"/>
  <c r="O41" i="37"/>
  <c r="E42" i="37" l="1"/>
  <c r="N42" i="37"/>
  <c r="L42" i="37"/>
  <c r="M42" i="37"/>
  <c r="K31" i="37"/>
  <c r="B32" i="37"/>
  <c r="C42" i="37"/>
  <c r="F42" i="37"/>
  <c r="J42" i="37"/>
  <c r="B42" i="37"/>
  <c r="K42" i="37" s="1"/>
  <c r="D42" i="37"/>
  <c r="I42" i="37"/>
  <c r="A43" i="37"/>
  <c r="G42" i="37"/>
  <c r="H42" i="37"/>
  <c r="O42" i="37"/>
  <c r="O36" i="37"/>
  <c r="E43" i="37" l="1"/>
  <c r="N43" i="37"/>
  <c r="L43" i="37"/>
  <c r="M43" i="37"/>
  <c r="K32" i="37"/>
  <c r="B33" i="37"/>
  <c r="D43" i="37"/>
  <c r="G43" i="37"/>
  <c r="A44" i="37"/>
  <c r="B43" i="37"/>
  <c r="K43" i="37" s="1"/>
  <c r="J43" i="37"/>
  <c r="C43" i="37"/>
  <c r="I43" i="37"/>
  <c r="H43" i="37"/>
  <c r="F43" i="37"/>
  <c r="A46" i="37"/>
  <c r="O37" i="37"/>
  <c r="E46" i="37" l="1"/>
  <c r="N46" i="37"/>
  <c r="E44" i="37"/>
  <c r="N44" i="37"/>
  <c r="L46" i="37"/>
  <c r="M46" i="37"/>
  <c r="L44" i="37"/>
  <c r="M44" i="37"/>
  <c r="K33" i="37"/>
  <c r="B34" i="37"/>
  <c r="A47" i="37"/>
  <c r="H46" i="37"/>
  <c r="C46" i="37"/>
  <c r="G46" i="37"/>
  <c r="F46" i="37"/>
  <c r="J46" i="37"/>
  <c r="B46" i="37"/>
  <c r="K46" i="37" s="1"/>
  <c r="D46" i="37"/>
  <c r="I46" i="37"/>
  <c r="O46" i="37"/>
  <c r="J44" i="37"/>
  <c r="G44" i="37"/>
  <c r="C44" i="37"/>
  <c r="I44" i="37"/>
  <c r="D44" i="37"/>
  <c r="F44" i="37"/>
  <c r="H44" i="37"/>
  <c r="A45" i="37"/>
  <c r="B44" i="37"/>
  <c r="K44" i="37" s="1"/>
  <c r="O38" i="37"/>
  <c r="E45" i="37" l="1"/>
  <c r="N45" i="37"/>
  <c r="E47" i="37"/>
  <c r="N47" i="37"/>
  <c r="L47" i="37"/>
  <c r="M47" i="37"/>
  <c r="L45" i="37"/>
  <c r="M45" i="37"/>
  <c r="K34" i="37"/>
  <c r="B35" i="37"/>
  <c r="F47" i="37"/>
  <c r="G47" i="37"/>
  <c r="D47" i="37"/>
  <c r="J47" i="37"/>
  <c r="B47" i="37"/>
  <c r="K47" i="37" s="1"/>
  <c r="I47" i="37"/>
  <c r="H47" i="37"/>
  <c r="A48" i="37"/>
  <c r="C47" i="37"/>
  <c r="O47" i="37"/>
  <c r="F45" i="37"/>
  <c r="J45" i="37"/>
  <c r="B45" i="37"/>
  <c r="K45" i="37" s="1"/>
  <c r="I45" i="37"/>
  <c r="D45" i="37"/>
  <c r="H45" i="37"/>
  <c r="C45" i="37"/>
  <c r="G45" i="37"/>
  <c r="E48" i="37" l="1"/>
  <c r="N48" i="37"/>
  <c r="L48" i="37"/>
  <c r="M48" i="37"/>
  <c r="K35" i="37"/>
  <c r="B36" i="37"/>
  <c r="D48" i="37"/>
  <c r="F48" i="37"/>
  <c r="J48" i="37"/>
  <c r="A49" i="37"/>
  <c r="B48" i="37"/>
  <c r="K48" i="37" s="1"/>
  <c r="I48" i="37"/>
  <c r="H48" i="37"/>
  <c r="C48" i="37"/>
  <c r="G48" i="37"/>
  <c r="O48" i="37"/>
  <c r="E49" i="37" l="1"/>
  <c r="N49" i="37"/>
  <c r="L49" i="37"/>
  <c r="M49" i="37"/>
  <c r="K36" i="37"/>
  <c r="B37" i="37"/>
  <c r="F49" i="37"/>
  <c r="H49" i="37"/>
  <c r="I49" i="37"/>
  <c r="B49" i="37"/>
  <c r="K49" i="37" s="1"/>
  <c r="D49" i="37"/>
  <c r="G49" i="37"/>
  <c r="C49" i="37"/>
  <c r="A50" i="37"/>
  <c r="J49" i="37"/>
  <c r="O49" i="37"/>
  <c r="E50" i="37" l="1"/>
  <c r="N50" i="37"/>
  <c r="L50" i="37"/>
  <c r="M50" i="37"/>
  <c r="K37" i="37"/>
  <c r="B38" i="37"/>
  <c r="K38" i="37" s="1"/>
  <c r="C50" i="37"/>
  <c r="G50" i="37"/>
  <c r="F50" i="37"/>
  <c r="J50" i="37"/>
  <c r="D50" i="37"/>
  <c r="I50" i="37"/>
  <c r="A51" i="37"/>
  <c r="B50" i="37"/>
  <c r="K50" i="37" s="1"/>
  <c r="H50" i="37"/>
  <c r="A53" i="37"/>
  <c r="E53" i="37" l="1"/>
  <c r="N53" i="37"/>
  <c r="E51" i="37"/>
  <c r="N51" i="37"/>
  <c r="L53" i="37"/>
  <c r="M53" i="37"/>
  <c r="L51" i="37"/>
  <c r="M51" i="37"/>
  <c r="D51" i="37"/>
  <c r="A52" i="37"/>
  <c r="B51" i="37"/>
  <c r="K51" i="37" s="1"/>
  <c r="I51" i="37"/>
  <c r="C51" i="37"/>
  <c r="H51" i="37"/>
  <c r="F51" i="37"/>
  <c r="G51" i="37"/>
  <c r="J51" i="37"/>
  <c r="H53" i="37"/>
  <c r="G53" i="37"/>
  <c r="A54" i="37"/>
  <c r="J53" i="37"/>
  <c r="O53" i="37"/>
  <c r="I53" i="37"/>
  <c r="O43" i="37"/>
  <c r="E54" i="37" l="1"/>
  <c r="N54" i="37"/>
  <c r="E52" i="37"/>
  <c r="N52" i="37"/>
  <c r="L52" i="37"/>
  <c r="M52" i="37"/>
  <c r="L54" i="37"/>
  <c r="M54" i="37"/>
  <c r="B52" i="37"/>
  <c r="K52" i="37" s="1"/>
  <c r="J52" i="37"/>
  <c r="I52" i="37"/>
  <c r="C52" i="37"/>
  <c r="H52" i="37"/>
  <c r="D52" i="37"/>
  <c r="F52" i="37"/>
  <c r="G52" i="37"/>
  <c r="I54" i="37"/>
  <c r="O54" i="37"/>
  <c r="G54" i="37"/>
  <c r="H54" i="37"/>
  <c r="A55" i="37"/>
  <c r="J54" i="37"/>
  <c r="O44" i="37"/>
  <c r="E55" i="37" l="1"/>
  <c r="N55" i="37"/>
  <c r="L55" i="37"/>
  <c r="M55" i="37"/>
  <c r="I55" i="37"/>
  <c r="H55" i="37"/>
  <c r="O55" i="37"/>
  <c r="G55" i="37"/>
  <c r="A56" i="37"/>
  <c r="J55" i="37"/>
  <c r="O45" i="37"/>
  <c r="E56" i="37" l="1"/>
  <c r="N56" i="37"/>
  <c r="L56" i="37"/>
  <c r="M56" i="37"/>
  <c r="H56" i="37"/>
  <c r="G56" i="37"/>
  <c r="O56" i="37"/>
  <c r="J56" i="37"/>
  <c r="A57" i="37"/>
  <c r="I56" i="37"/>
  <c r="E57" i="37" l="1"/>
  <c r="N57" i="37"/>
  <c r="L57" i="37"/>
  <c r="M57" i="37"/>
  <c r="I57" i="37"/>
  <c r="G57" i="37"/>
  <c r="J57" i="37"/>
  <c r="A58" i="37"/>
  <c r="H57" i="37"/>
  <c r="E58" i="37" l="1"/>
  <c r="N58" i="37"/>
  <c r="L58" i="37"/>
  <c r="M58" i="37"/>
  <c r="I58" i="37"/>
  <c r="H58" i="37"/>
  <c r="A59" i="37"/>
  <c r="G58" i="37"/>
  <c r="J58" i="37"/>
  <c r="E59" i="37" l="1"/>
  <c r="N59" i="37"/>
  <c r="L59" i="37"/>
  <c r="M59" i="37"/>
  <c r="G59" i="37"/>
  <c r="J59" i="37"/>
  <c r="I59" i="37"/>
  <c r="H59" i="37"/>
  <c r="A67" i="37"/>
  <c r="E67" i="37" l="1"/>
  <c r="N67" i="37"/>
  <c r="L67" i="37"/>
  <c r="M67" i="37"/>
  <c r="G67" i="37"/>
  <c r="J67" i="37"/>
  <c r="I67" i="37"/>
  <c r="H67" i="37"/>
  <c r="O67" i="37"/>
  <c r="A68" i="37"/>
  <c r="O50" i="37"/>
  <c r="E68" i="37" l="1"/>
  <c r="N68" i="37"/>
  <c r="L68" i="37"/>
  <c r="M68" i="37"/>
  <c r="J68" i="37"/>
  <c r="A69" i="37"/>
  <c r="I68" i="37"/>
  <c r="H68" i="37"/>
  <c r="G68" i="37"/>
  <c r="O68" i="37"/>
  <c r="O51" i="37"/>
  <c r="E69" i="37" l="1"/>
  <c r="N69" i="37"/>
  <c r="L69" i="37"/>
  <c r="M69" i="37"/>
  <c r="J69" i="37"/>
  <c r="O69" i="37"/>
  <c r="H69" i="37"/>
  <c r="I69" i="37"/>
  <c r="A70" i="37"/>
  <c r="G69" i="37"/>
  <c r="O52" i="37"/>
  <c r="E70" i="37" l="1"/>
  <c r="N70" i="37"/>
  <c r="L70" i="37"/>
  <c r="M70" i="37"/>
  <c r="I70" i="37"/>
  <c r="O70" i="37"/>
  <c r="G70" i="37"/>
  <c r="H70" i="37"/>
  <c r="A71" i="37"/>
  <c r="J70" i="37"/>
  <c r="F53" i="37"/>
  <c r="B53" i="37"/>
  <c r="K53" i="37" s="1"/>
  <c r="C53" i="37"/>
  <c r="D53" i="37"/>
  <c r="E71" i="37" l="1"/>
  <c r="N71" i="37"/>
  <c r="L71" i="37"/>
  <c r="M71" i="37"/>
  <c r="G71" i="37"/>
  <c r="A72" i="37"/>
  <c r="H71" i="37"/>
  <c r="J71" i="37"/>
  <c r="I71" i="37"/>
  <c r="A74" i="37"/>
  <c r="B54" i="37"/>
  <c r="K54" i="37" s="1"/>
  <c r="C54" i="37"/>
  <c r="F54" i="37"/>
  <c r="D54" i="37"/>
  <c r="E74" i="37" l="1"/>
  <c r="N74" i="37"/>
  <c r="E72" i="37"/>
  <c r="N72" i="37"/>
  <c r="L74" i="37"/>
  <c r="M74" i="37"/>
  <c r="L72" i="37"/>
  <c r="M72" i="37"/>
  <c r="H74" i="37"/>
  <c r="G74" i="37"/>
  <c r="O74" i="37"/>
  <c r="I74" i="37"/>
  <c r="A75" i="37"/>
  <c r="J74" i="37"/>
  <c r="J72" i="37"/>
  <c r="A73" i="37"/>
  <c r="I72" i="37"/>
  <c r="H72" i="37"/>
  <c r="G72" i="37"/>
  <c r="B55" i="37"/>
  <c r="K55" i="37" s="1"/>
  <c r="F55" i="37"/>
  <c r="D55" i="37"/>
  <c r="C55" i="37"/>
  <c r="E75" i="37" l="1"/>
  <c r="N75" i="37"/>
  <c r="E73" i="37"/>
  <c r="N73" i="37"/>
  <c r="L73" i="37"/>
  <c r="M73" i="37"/>
  <c r="L75" i="37"/>
  <c r="M75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B56" i="37"/>
  <c r="K56" i="37" s="1"/>
  <c r="F56" i="37"/>
  <c r="E76" i="37" l="1"/>
  <c r="N76" i="37"/>
  <c r="L76" i="37"/>
  <c r="M76" i="37"/>
  <c r="J76" i="37"/>
  <c r="A77" i="37"/>
  <c r="I76" i="37"/>
  <c r="O76" i="37"/>
  <c r="H76" i="37"/>
  <c r="G76" i="37"/>
  <c r="B57" i="37"/>
  <c r="K57" i="37" s="1"/>
  <c r="F57" i="37"/>
  <c r="D57" i="37"/>
  <c r="C57" i="37"/>
  <c r="O57" i="37" s="1"/>
  <c r="E77" i="37" l="1"/>
  <c r="N77" i="37"/>
  <c r="L77" i="37"/>
  <c r="M77" i="37"/>
  <c r="I77" i="37"/>
  <c r="A78" i="37"/>
  <c r="H77" i="37"/>
  <c r="G77" i="37"/>
  <c r="J77" i="37"/>
  <c r="O77" i="37"/>
  <c r="D58" i="37"/>
  <c r="C58" i="37"/>
  <c r="O58" i="37" s="1"/>
  <c r="F58" i="37"/>
  <c r="B58" i="37"/>
  <c r="K58" i="37" s="1"/>
  <c r="E78" i="37" l="1"/>
  <c r="N78" i="37"/>
  <c r="L78" i="37"/>
  <c r="M78" i="37"/>
  <c r="J78" i="37"/>
  <c r="I78" i="37"/>
  <c r="H78" i="37"/>
  <c r="A79" i="37"/>
  <c r="G78" i="37"/>
  <c r="A81" i="37"/>
  <c r="F59" i="37"/>
  <c r="D59" i="37"/>
  <c r="B59" i="37"/>
  <c r="K59" i="37" s="1"/>
  <c r="C59" i="37"/>
  <c r="O59" i="37" s="1"/>
  <c r="E81" i="37" l="1"/>
  <c r="N81" i="37"/>
  <c r="E79" i="37"/>
  <c r="N79" i="37"/>
  <c r="L81" i="37"/>
  <c r="M81" i="37"/>
  <c r="L79" i="37"/>
  <c r="M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E80" i="37" l="1"/>
  <c r="N80" i="37"/>
  <c r="E82" i="37"/>
  <c r="N82" i="37"/>
  <c r="L80" i="37"/>
  <c r="M80" i="37"/>
  <c r="L82" i="37"/>
  <c r="M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E83" i="37" l="1"/>
  <c r="N83" i="37"/>
  <c r="L83" i="37"/>
  <c r="M83" i="37"/>
  <c r="G83" i="37"/>
  <c r="A84" i="37"/>
  <c r="J83" i="37"/>
  <c r="I83" i="37"/>
  <c r="H83" i="37"/>
  <c r="O83" i="37"/>
  <c r="C62" i="37"/>
  <c r="F62" i="37"/>
  <c r="B62" i="37"/>
  <c r="K62" i="37" s="1"/>
  <c r="D62" i="37"/>
  <c r="E84" i="37" l="1"/>
  <c r="N84" i="37"/>
  <c r="L84" i="37"/>
  <c r="M84" i="37"/>
  <c r="J84" i="37"/>
  <c r="A85" i="37"/>
  <c r="I84" i="37"/>
  <c r="H84" i="37"/>
  <c r="G84" i="37"/>
  <c r="O84" i="37"/>
  <c r="F63" i="37"/>
  <c r="C63" i="37"/>
  <c r="B63" i="37"/>
  <c r="K63" i="37" s="1"/>
  <c r="D63" i="37"/>
  <c r="E85" i="37" l="1"/>
  <c r="N85" i="37"/>
  <c r="L85" i="37"/>
  <c r="M85" i="37"/>
  <c r="G85" i="37"/>
  <c r="J85" i="37"/>
  <c r="I85" i="37"/>
  <c r="A86" i="37"/>
  <c r="H85" i="37"/>
  <c r="C64" i="37"/>
  <c r="O64" i="37" s="1"/>
  <c r="D64" i="37"/>
  <c r="B64" i="37"/>
  <c r="K64" i="37" s="1"/>
  <c r="F64" i="37"/>
  <c r="E86" i="37" l="1"/>
  <c r="N86" i="37"/>
  <c r="L86" i="37"/>
  <c r="M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L87" i="37"/>
  <c r="M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L95" i="37"/>
  <c r="M95" i="37"/>
  <c r="G95" i="37"/>
  <c r="A96" i="37"/>
  <c r="J95" i="37"/>
  <c r="I95" i="37"/>
  <c r="H95" i="37"/>
  <c r="O95" i="37"/>
  <c r="C67" i="37"/>
  <c r="B67" i="37"/>
  <c r="K67" i="37" s="1"/>
  <c r="D67" i="37"/>
  <c r="F67" i="37"/>
  <c r="E96" i="37" l="1"/>
  <c r="N96" i="37"/>
  <c r="L96" i="37"/>
  <c r="M96" i="37"/>
  <c r="J96" i="37"/>
  <c r="A97" i="37"/>
  <c r="I96" i="37"/>
  <c r="H96" i="37"/>
  <c r="G96" i="37"/>
  <c r="O96" i="37"/>
  <c r="F68" i="37"/>
  <c r="B68" i="37"/>
  <c r="K68" i="37" s="1"/>
  <c r="D68" i="37"/>
  <c r="C68" i="37"/>
  <c r="E97" i="37" l="1"/>
  <c r="N97" i="37"/>
  <c r="L97" i="37"/>
  <c r="M97" i="37"/>
  <c r="J97" i="37"/>
  <c r="O97" i="37"/>
  <c r="I97" i="37"/>
  <c r="A98" i="37"/>
  <c r="H97" i="37"/>
  <c r="G97" i="37"/>
  <c r="D69" i="37"/>
  <c r="C69" i="37"/>
  <c r="F69" i="37"/>
  <c r="B69" i="37"/>
  <c r="K69" i="37" s="1"/>
  <c r="E98" i="37" l="1"/>
  <c r="N98" i="37"/>
  <c r="L98" i="37"/>
  <c r="M98" i="37"/>
  <c r="I98" i="37"/>
  <c r="O98" i="37"/>
  <c r="H98" i="37"/>
  <c r="A99" i="37"/>
  <c r="G98" i="37"/>
  <c r="J98" i="37"/>
  <c r="B70" i="37"/>
  <c r="K70" i="37" s="1"/>
  <c r="F70" i="37"/>
  <c r="D70" i="37"/>
  <c r="C70" i="37"/>
  <c r="E99" i="37" l="1"/>
  <c r="N99" i="37"/>
  <c r="L99" i="37"/>
  <c r="M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E102" i="37" l="1"/>
  <c r="N102" i="37"/>
  <c r="E100" i="37"/>
  <c r="N100" i="37"/>
  <c r="L102" i="37"/>
  <c r="M102" i="37"/>
  <c r="L100" i="37"/>
  <c r="M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E101" i="37" l="1"/>
  <c r="N101" i="37"/>
  <c r="E103" i="37"/>
  <c r="N103" i="37"/>
  <c r="L101" i="37"/>
  <c r="M101" i="37"/>
  <c r="L103" i="37"/>
  <c r="M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E104" i="37" l="1"/>
  <c r="N104" i="37"/>
  <c r="L104" i="37"/>
  <c r="M104" i="37"/>
  <c r="J104" i="37"/>
  <c r="A105" i="37"/>
  <c r="I104" i="37"/>
  <c r="G104" i="37"/>
  <c r="O104" i="37"/>
  <c r="H104" i="37"/>
  <c r="C74" i="37"/>
  <c r="F74" i="37"/>
  <c r="D74" i="37"/>
  <c r="B74" i="37"/>
  <c r="K74" i="37" s="1"/>
  <c r="E105" i="37" l="1"/>
  <c r="N105" i="37"/>
  <c r="L105" i="37"/>
  <c r="M105" i="37"/>
  <c r="I105" i="37"/>
  <c r="A106" i="37"/>
  <c r="H105" i="37"/>
  <c r="G105" i="37"/>
  <c r="J105" i="37"/>
  <c r="O105" i="37"/>
  <c r="B75" i="37"/>
  <c r="K75" i="37" s="1"/>
  <c r="C75" i="37"/>
  <c r="F75" i="37"/>
  <c r="D75" i="37"/>
  <c r="E106" i="37" l="1"/>
  <c r="N106" i="37"/>
  <c r="L106" i="37"/>
  <c r="M106" i="37"/>
  <c r="J106" i="37"/>
  <c r="I106" i="37"/>
  <c r="H106" i="37"/>
  <c r="A107" i="37"/>
  <c r="G106" i="37"/>
  <c r="A109" i="37"/>
  <c r="F76" i="37"/>
  <c r="C76" i="37"/>
  <c r="B76" i="37"/>
  <c r="K76" i="37" s="1"/>
  <c r="D76" i="37"/>
  <c r="E109" i="37" l="1"/>
  <c r="N109" i="37"/>
  <c r="E107" i="37"/>
  <c r="N107" i="37"/>
  <c r="L109" i="37"/>
  <c r="M109" i="37"/>
  <c r="L107" i="37"/>
  <c r="M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E108" i="37" l="1"/>
  <c r="N108" i="37"/>
  <c r="E110" i="37"/>
  <c r="N110" i="37"/>
  <c r="L108" i="37"/>
  <c r="M108" i="37"/>
  <c r="L110" i="37"/>
  <c r="M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E111" i="37" l="1"/>
  <c r="N111" i="37"/>
  <c r="L111" i="37"/>
  <c r="M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E112" i="37" l="1"/>
  <c r="N112" i="37"/>
  <c r="L112" i="37"/>
  <c r="M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E113" i="37" l="1"/>
  <c r="N113" i="37"/>
  <c r="L113" i="37"/>
  <c r="M113" i="37"/>
  <c r="J113" i="37"/>
  <c r="H113" i="37"/>
  <c r="I113" i="37"/>
  <c r="A114" i="37"/>
  <c r="G113" i="37"/>
  <c r="C81" i="37"/>
  <c r="F81" i="37"/>
  <c r="D81" i="37"/>
  <c r="B81" i="37"/>
  <c r="K81" i="37" s="1"/>
  <c r="E114" i="37" l="1"/>
  <c r="N114" i="37"/>
  <c r="L114" i="37"/>
  <c r="M114" i="37"/>
  <c r="J114" i="37"/>
  <c r="I114" i="37"/>
  <c r="H114" i="37"/>
  <c r="A115" i="37"/>
  <c r="G114" i="37"/>
  <c r="C82" i="37"/>
  <c r="B82" i="37"/>
  <c r="K82" i="37" s="1"/>
  <c r="F82" i="37"/>
  <c r="D82" i="37"/>
  <c r="E115" i="37" l="1"/>
  <c r="N115" i="37"/>
  <c r="L115" i="37"/>
  <c r="M115" i="37"/>
  <c r="I115" i="37"/>
  <c r="H115" i="37"/>
  <c r="J115" i="37"/>
  <c r="G115" i="37"/>
  <c r="A123" i="37"/>
  <c r="D83" i="37"/>
  <c r="C83" i="37"/>
  <c r="B83" i="37"/>
  <c r="K83" i="37" s="1"/>
  <c r="F83" i="37"/>
  <c r="E123" i="37" l="1"/>
  <c r="N123" i="37"/>
  <c r="L123" i="37"/>
  <c r="M123" i="37"/>
  <c r="G123" i="37"/>
  <c r="O123" i="37"/>
  <c r="J123" i="37"/>
  <c r="H123" i="37"/>
  <c r="A124" i="37"/>
  <c r="I123" i="37"/>
  <c r="F84" i="37"/>
  <c r="B84" i="37"/>
  <c r="K84" i="37" s="1"/>
  <c r="C84" i="37"/>
  <c r="D84" i="37"/>
  <c r="E124" i="37" l="1"/>
  <c r="N124" i="37"/>
  <c r="L124" i="37"/>
  <c r="M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E125" i="37" l="1"/>
  <c r="N125" i="37"/>
  <c r="L125" i="37"/>
  <c r="M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E126" i="37" l="1"/>
  <c r="N126" i="37"/>
  <c r="L126" i="37"/>
  <c r="M126" i="37"/>
  <c r="I126" i="37"/>
  <c r="A127" i="37"/>
  <c r="H126" i="37"/>
  <c r="O126" i="37"/>
  <c r="G126" i="37"/>
  <c r="J126" i="37"/>
  <c r="A130" i="37"/>
  <c r="F87" i="37"/>
  <c r="D87" i="37"/>
  <c r="C87" i="37"/>
  <c r="O87" i="37" s="1"/>
  <c r="B87" i="37"/>
  <c r="K87" i="37" s="1"/>
  <c r="E127" i="37" l="1"/>
  <c r="N127" i="37"/>
  <c r="E130" i="37"/>
  <c r="N130" i="37"/>
  <c r="L127" i="37"/>
  <c r="M127" i="37"/>
  <c r="L130" i="37"/>
  <c r="M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L131" i="37"/>
  <c r="M131" i="37"/>
  <c r="L128" i="37"/>
  <c r="M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L132" i="37"/>
  <c r="M132" i="37"/>
  <c r="L129" i="37"/>
  <c r="M129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L133" i="37"/>
  <c r="M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L134" i="37"/>
  <c r="M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L135" i="37"/>
  <c r="M135" i="37"/>
  <c r="L137" i="37"/>
  <c r="M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L136" i="37"/>
  <c r="M136" i="37"/>
  <c r="L138" i="37"/>
  <c r="M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L139" i="37"/>
  <c r="M139" i="37"/>
  <c r="G139" i="37"/>
  <c r="A140" i="37"/>
  <c r="J139" i="37"/>
  <c r="I139" i="37"/>
  <c r="H139" i="37"/>
  <c r="O139" i="37"/>
  <c r="C95" i="37"/>
  <c r="F95" i="37"/>
  <c r="D95" i="37"/>
  <c r="B95" i="37"/>
  <c r="K95" i="37" s="1"/>
  <c r="E140" i="37" l="1"/>
  <c r="N140" i="37"/>
  <c r="L140" i="37"/>
  <c r="M140" i="37"/>
  <c r="J140" i="37"/>
  <c r="O140" i="37"/>
  <c r="I140" i="37"/>
  <c r="H140" i="37"/>
  <c r="G140" i="37"/>
  <c r="A141" i="37"/>
  <c r="F96" i="37"/>
  <c r="B96" i="37"/>
  <c r="K96" i="37" s="1"/>
  <c r="D96" i="37"/>
  <c r="C96" i="37"/>
  <c r="E141" i="37" l="1"/>
  <c r="N141" i="37"/>
  <c r="L141" i="37"/>
  <c r="M141" i="37"/>
  <c r="J141" i="37"/>
  <c r="I141" i="37"/>
  <c r="A142" i="37"/>
  <c r="H141" i="37"/>
  <c r="G141" i="37"/>
  <c r="B97" i="37"/>
  <c r="K97" i="37" s="1"/>
  <c r="C97" i="37"/>
  <c r="D97" i="37"/>
  <c r="F97" i="37"/>
  <c r="E142" i="37" l="1"/>
  <c r="N142" i="37"/>
  <c r="L142" i="37"/>
  <c r="M142" i="37"/>
  <c r="J142" i="37"/>
  <c r="I142" i="37"/>
  <c r="H142" i="37"/>
  <c r="A143" i="37"/>
  <c r="G142" i="37"/>
  <c r="D98" i="37"/>
  <c r="B98" i="37"/>
  <c r="K98" i="37" s="1"/>
  <c r="F98" i="37"/>
  <c r="C98" i="37"/>
  <c r="E143" i="37" l="1"/>
  <c r="N143" i="37"/>
  <c r="L143" i="37"/>
  <c r="M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E151" i="37" l="1"/>
  <c r="N151" i="37"/>
  <c r="L151" i="37"/>
  <c r="M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E152" i="37" l="1"/>
  <c r="N152" i="37"/>
  <c r="L152" i="37"/>
  <c r="M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E153" i="37" l="1"/>
  <c r="N153" i="37"/>
  <c r="L153" i="37"/>
  <c r="M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E154" i="37" l="1"/>
  <c r="N154" i="37"/>
  <c r="L154" i="37"/>
  <c r="M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E155" i="37" l="1"/>
  <c r="N155" i="37"/>
  <c r="L155" i="37"/>
  <c r="M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E156" i="37" l="1"/>
  <c r="N156" i="37"/>
  <c r="E158" i="37"/>
  <c r="N158" i="37"/>
  <c r="L158" i="37"/>
  <c r="M158" i="37"/>
  <c r="L156" i="37"/>
  <c r="M156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E159" i="37" l="1"/>
  <c r="N159" i="37"/>
  <c r="E157" i="37"/>
  <c r="N157" i="37"/>
  <c r="L157" i="37"/>
  <c r="M157" i="37"/>
  <c r="L159" i="37"/>
  <c r="M159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E160" i="37" l="1"/>
  <c r="N160" i="37"/>
  <c r="L160" i="37"/>
  <c r="M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E161" i="37" l="1"/>
  <c r="N161" i="37"/>
  <c r="L161" i="37"/>
  <c r="M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E162" i="37" l="1"/>
  <c r="N162" i="37"/>
  <c r="E165" i="37"/>
  <c r="N165" i="37"/>
  <c r="L162" i="37"/>
  <c r="M162" i="37"/>
  <c r="L165" i="37"/>
  <c r="M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E166" i="37" l="1"/>
  <c r="N166" i="37"/>
  <c r="E163" i="37"/>
  <c r="N163" i="37"/>
  <c r="L166" i="37"/>
  <c r="M166" i="37"/>
  <c r="L163" i="37"/>
  <c r="M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E167" i="37" l="1"/>
  <c r="N167" i="37"/>
  <c r="E164" i="37"/>
  <c r="N164" i="37"/>
  <c r="L167" i="37"/>
  <c r="M167" i="37"/>
  <c r="L164" i="37"/>
  <c r="M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E168" i="37" l="1"/>
  <c r="N168" i="37"/>
  <c r="L168" i="37"/>
  <c r="M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E169" i="37" l="1"/>
  <c r="N169" i="37"/>
  <c r="L169" i="37"/>
  <c r="M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E170" i="37" l="1"/>
  <c r="N170" i="37"/>
  <c r="L170" i="37"/>
  <c r="M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E171" i="37" l="1"/>
  <c r="N171" i="37"/>
  <c r="L171" i="37"/>
  <c r="M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E179" i="37" l="1"/>
  <c r="N179" i="37"/>
  <c r="L179" i="37"/>
  <c r="M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L180" i="37"/>
  <c r="M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L181" i="37"/>
  <c r="M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L182" i="37"/>
  <c r="M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L183" i="37"/>
  <c r="M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L184" i="37"/>
  <c r="M184" i="37"/>
  <c r="L186" i="37"/>
  <c r="M186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L185" i="37"/>
  <c r="M185" i="37"/>
  <c r="L187" i="37"/>
  <c r="M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L188" i="37"/>
  <c r="M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E189" i="37" l="1"/>
  <c r="N189" i="37"/>
  <c r="L189" i="37"/>
  <c r="M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E190" i="37" l="1"/>
  <c r="N190" i="37"/>
  <c r="E193" i="37"/>
  <c r="N193" i="37"/>
  <c r="L190" i="37"/>
  <c r="M190" i="37"/>
  <c r="L193" i="37"/>
  <c r="M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E194" i="37" l="1"/>
  <c r="N194" i="37"/>
  <c r="E191" i="37"/>
  <c r="N191" i="37"/>
  <c r="L194" i="37"/>
  <c r="M194" i="37"/>
  <c r="L191" i="37"/>
  <c r="M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E192" i="37" l="1"/>
  <c r="N192" i="37"/>
  <c r="E195" i="37"/>
  <c r="N195" i="37"/>
  <c r="L192" i="37"/>
  <c r="M192" i="37"/>
  <c r="L195" i="37"/>
  <c r="M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E196" i="37" l="1"/>
  <c r="N196" i="37"/>
  <c r="L196" i="37"/>
  <c r="M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E197" i="37" l="1"/>
  <c r="N197" i="37"/>
  <c r="L197" i="37"/>
  <c r="M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E198" i="37" l="1"/>
  <c r="N198" i="37"/>
  <c r="L198" i="37"/>
  <c r="M198" i="37"/>
  <c r="I198" i="37"/>
  <c r="H198" i="37"/>
  <c r="A199" i="37"/>
  <c r="G198" i="37"/>
  <c r="J198" i="37"/>
  <c r="B130" i="37"/>
  <c r="K130" i="37" s="1"/>
  <c r="D130" i="37"/>
  <c r="C130" i="37"/>
  <c r="F130" i="37"/>
  <c r="E199" i="37" l="1"/>
  <c r="N199" i="37"/>
  <c r="L199" i="37"/>
  <c r="M199" i="37"/>
  <c r="I199" i="37"/>
  <c r="H199" i="37"/>
  <c r="G199" i="37"/>
  <c r="J199" i="37"/>
  <c r="A207" i="37"/>
  <c r="D131" i="37"/>
  <c r="B131" i="37"/>
  <c r="K131" i="37" s="1"/>
  <c r="C131" i="37"/>
  <c r="F131" i="37"/>
  <c r="E207" i="37" l="1"/>
  <c r="N207" i="37"/>
  <c r="L207" i="37"/>
  <c r="M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E208" i="37" l="1"/>
  <c r="N208" i="37"/>
  <c r="L208" i="37"/>
  <c r="M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E209" i="37" l="1"/>
  <c r="N209" i="37"/>
  <c r="L209" i="37"/>
  <c r="M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E210" i="37" l="1"/>
  <c r="N210" i="37"/>
  <c r="L210" i="37"/>
  <c r="M210" i="37"/>
  <c r="I210" i="37"/>
  <c r="O210" i="37"/>
  <c r="H210" i="37"/>
  <c r="A211" i="37"/>
  <c r="G210" i="37"/>
  <c r="J210" i="37"/>
  <c r="A214" i="37"/>
  <c r="B135" i="37"/>
  <c r="K135" i="37" s="1"/>
  <c r="C135" i="37"/>
  <c r="O135" i="37" s="1"/>
  <c r="D135" i="37"/>
  <c r="F135" i="37"/>
  <c r="E214" i="37" l="1"/>
  <c r="N214" i="37"/>
  <c r="E211" i="37"/>
  <c r="N211" i="37"/>
  <c r="L214" i="37"/>
  <c r="M214" i="37"/>
  <c r="L211" i="37"/>
  <c r="M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E215" i="37" l="1"/>
  <c r="N215" i="37"/>
  <c r="E212" i="37"/>
  <c r="N212" i="37"/>
  <c r="L212" i="37"/>
  <c r="M212" i="37"/>
  <c r="L215" i="37"/>
  <c r="M215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E216" i="37" l="1"/>
  <c r="N216" i="37"/>
  <c r="E213" i="37"/>
  <c r="N213" i="37"/>
  <c r="L216" i="37"/>
  <c r="M216" i="37"/>
  <c r="L213" i="37"/>
  <c r="M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E217" i="37" l="1"/>
  <c r="N217" i="37"/>
  <c r="L217" i="37"/>
  <c r="M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E218" i="37" l="1"/>
  <c r="N218" i="37"/>
  <c r="L218" i="37"/>
  <c r="M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E221" i="37" l="1"/>
  <c r="N221" i="37"/>
  <c r="E219" i="37"/>
  <c r="N219" i="37"/>
  <c r="L221" i="37"/>
  <c r="M221" i="37"/>
  <c r="L219" i="37"/>
  <c r="M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E222" i="37" l="1"/>
  <c r="N222" i="37"/>
  <c r="E220" i="37"/>
  <c r="N220" i="37"/>
  <c r="L222" i="37"/>
  <c r="M222" i="37"/>
  <c r="L220" i="37"/>
  <c r="M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E223" i="37" l="1"/>
  <c r="N223" i="37"/>
  <c r="L223" i="37"/>
  <c r="M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E224" i="37" l="1"/>
  <c r="N224" i="37"/>
  <c r="L224" i="37"/>
  <c r="M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L225" i="37"/>
  <c r="M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L226" i="37"/>
  <c r="M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L227" i="37"/>
  <c r="M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L235" i="37"/>
  <c r="M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L236" i="37"/>
  <c r="M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L237" i="37"/>
  <c r="M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L238" i="37"/>
  <c r="M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E239" i="37" l="1"/>
  <c r="N239" i="37"/>
  <c r="L239" i="37"/>
  <c r="M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E240" i="37" l="1"/>
  <c r="N240" i="37"/>
  <c r="E242" i="37"/>
  <c r="N242" i="37"/>
  <c r="L242" i="37"/>
  <c r="M242" i="37"/>
  <c r="L240" i="37"/>
  <c r="M240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E243" i="37" l="1"/>
  <c r="N243" i="37"/>
  <c r="E241" i="37"/>
  <c r="N241" i="37"/>
  <c r="L241" i="37"/>
  <c r="M241" i="37"/>
  <c r="L243" i="37"/>
  <c r="M243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E244" i="37" l="1"/>
  <c r="N244" i="37"/>
  <c r="L244" i="37"/>
  <c r="M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E245" i="37" l="1"/>
  <c r="N245" i="37"/>
  <c r="L245" i="37"/>
  <c r="M245" i="37"/>
  <c r="J245" i="37"/>
  <c r="O245" i="37"/>
  <c r="H245" i="37"/>
  <c r="I245" i="37"/>
  <c r="G245" i="37"/>
  <c r="A246" i="37"/>
  <c r="A249" i="37"/>
  <c r="B156" i="37"/>
  <c r="K156" i="37" s="1"/>
  <c r="F156" i="37"/>
  <c r="C156" i="37"/>
  <c r="O156" i="37" s="1"/>
  <c r="D156" i="37"/>
  <c r="E246" i="37" l="1"/>
  <c r="N246" i="37"/>
  <c r="E249" i="37"/>
  <c r="N249" i="37"/>
  <c r="L246" i="37"/>
  <c r="M246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E247" i="37" l="1"/>
  <c r="N247" i="37"/>
  <c r="E250" i="37"/>
  <c r="N250" i="37"/>
  <c r="L250" i="37"/>
  <c r="M250" i="37"/>
  <c r="L247" i="37"/>
  <c r="M247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E248" i="37" l="1"/>
  <c r="N248" i="37"/>
  <c r="E251" i="37"/>
  <c r="N251" i="37"/>
  <c r="L251" i="37"/>
  <c r="M251" i="37"/>
  <c r="L248" i="37"/>
  <c r="M248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E252" i="37" l="1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E253" i="37" l="1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E254" i="37" l="1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E255" i="37" l="1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E263" i="37" l="1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E264" i="37" l="1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E265" i="37" l="1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E266" i="37" l="1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E267" i="37" l="1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E270" i="37" l="1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E269" i="37" l="1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E272" i="37" l="1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E273" i="37" l="1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E283" i="37" l="1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E291" i="37" l="1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E292" i="37" l="1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E293" i="37" l="1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E294" i="37" l="1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E295" i="37" l="1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E298" i="37" l="1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E297" i="37" l="1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E300" i="37" l="1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E301" i="37" l="1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E302" i="37" l="1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E305" i="37" l="1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E306" i="37" l="1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E307" i="37" l="1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E308" i="37" l="1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E309" i="37" l="1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E310" i="37" l="1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E311" i="37" l="1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E319" i="37" l="1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E320" i="37" l="1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E321" i="37" l="1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E333" i="37" l="1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E334" i="37" l="1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E335" i="37" l="1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E336" i="37" l="1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E337" i="37" l="1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E338" i="37" l="1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E339" i="37" l="1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E347" i="37" l="1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E348" i="37" l="1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E349" i="37" l="1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E350" i="37" l="1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E351" i="37" l="1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E354" i="37" l="1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E355" i="37" l="1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E356" i="37" l="1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E357" i="37" l="1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E358" i="37" l="1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E361" i="37" l="1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E362" i="37" l="1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E363" i="37" l="1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E364" i="37" l="1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E379" i="37" l="1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E382" i="37" l="1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E381" i="37" l="1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E384" i="37" l="1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E385" i="37" l="1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E386" i="37" l="1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E389" i="37" l="1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E390" i="37" l="1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E391" i="37" l="1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E392" i="37" l="1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E393" i="37" l="1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E394" i="37" l="1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E395" i="37" l="1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E403" i="37" l="1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>
  <authors>
    <author>Administrator</author>
  </authors>
  <commentList>
    <comment ref="G6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Emilija Vukovic</author>
  </authors>
  <commentList>
    <comment ref="D9" author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>
      <text>
        <r>
          <rPr>
            <sz val="9"/>
            <color indexed="81"/>
            <rFont val="Tahoma"/>
            <charset val="1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B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D9" author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<sst xmlns="http://schemas.openxmlformats.org/spreadsheetml/2006/main" count="1252" uniqueCount="991">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</sst>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1A]dd/\ mmmm\ yyyy;@"/>
    <numFmt numFmtId="165" formatCode="[$-81A]d/\ mmmm\ yyyy;@"/>
  </numFmts>
  <fonts count="5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charset val="1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40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4" xfId="0" applyFont="1" applyFill="1" applyBorder="1" applyAlignment="1" applyProtection="1">
      <alignment horizontal="center" vertical="center"/>
      <protection locked="0"/>
    </xf>
    <xf numFmtId="0" fontId="39" fillId="0" borderId="35" xfId="0" applyFont="1" applyFill="1" applyBorder="1" applyAlignment="1" applyProtection="1">
      <alignment vertical="center" wrapText="1"/>
      <protection locked="0"/>
    </xf>
    <xf numFmtId="0" fontId="40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8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49" fontId="30" fillId="10" borderId="5" xfId="0" applyNumberFormat="1" applyFont="1" applyFill="1" applyBorder="1" applyAlignment="1" applyProtection="1">
      <alignment horizontal="center" vertical="center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3" fillId="10" borderId="5" xfId="0" applyNumberFormat="1" applyFont="1" applyFill="1" applyBorder="1" applyAlignment="1" applyProtection="1">
      <alignment horizontal="center" vertical="center"/>
    </xf>
    <xf numFmtId="0" fontId="33" fillId="0" borderId="5" xfId="0" applyNumberFormat="1" applyFont="1" applyFill="1" applyBorder="1" applyAlignment="1" applyProtection="1">
      <alignment horizontal="center" vertical="center"/>
    </xf>
    <xf numFmtId="3" fontId="47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3" fontId="30" fillId="10" borderId="5" xfId="0" applyNumberFormat="1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52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52" fillId="0" borderId="0" xfId="0" applyFont="1" applyAlignment="1">
      <alignment vertical="top"/>
    </xf>
    <xf numFmtId="0" fontId="52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0" borderId="22" xfId="0" applyFont="1" applyBorder="1" applyProtection="1"/>
    <xf numFmtId="3" fontId="50" fillId="0" borderId="5" xfId="0" applyNumberFormat="1" applyFont="1" applyFill="1" applyBorder="1" applyAlignment="1" applyProtection="1">
      <alignment horizontal="right" vertical="center"/>
      <protection locked="0"/>
    </xf>
    <xf numFmtId="165" fontId="50" fillId="0" borderId="5" xfId="0" applyNumberFormat="1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49" fontId="55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0" fontId="5" fillId="0" borderId="37" xfId="0" applyFont="1" applyBorder="1" applyAlignment="1" applyProtection="1">
      <alignment horizontal="left" vertical="center"/>
    </xf>
    <xf numFmtId="0" fontId="18" fillId="8" borderId="44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5" xfId="0" applyFont="1" applyFill="1" applyBorder="1" applyAlignment="1" applyProtection="1">
      <alignment horizontal="right" vertical="center"/>
    </xf>
    <xf numFmtId="0" fontId="51" fillId="8" borderId="36" xfId="0" applyFont="1" applyFill="1" applyBorder="1" applyAlignment="1" applyProtection="1">
      <alignment horizontal="center" vertical="center"/>
    </xf>
    <xf numFmtId="0" fontId="51" fillId="8" borderId="41" xfId="0" applyFont="1" applyFill="1" applyBorder="1" applyAlignment="1" applyProtection="1">
      <alignment horizontal="center" vertical="center"/>
    </xf>
    <xf numFmtId="0" fontId="51" fillId="8" borderId="30" xfId="0" applyFont="1" applyFill="1" applyBorder="1" applyAlignment="1" applyProtection="1">
      <alignment horizontal="center" vertical="center"/>
    </xf>
    <xf numFmtId="0" fontId="16" fillId="8" borderId="36" xfId="0" applyFont="1" applyFill="1" applyBorder="1" applyAlignment="1" applyProtection="1">
      <alignment horizontal="left" vertical="center" wrapText="1" shrinkToFit="1"/>
    </xf>
    <xf numFmtId="0" fontId="16" fillId="8" borderId="41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 wrapText="1"/>
    </xf>
    <xf numFmtId="0" fontId="41" fillId="8" borderId="26" xfId="0" applyFont="1" applyFill="1" applyBorder="1" applyAlignment="1" applyProtection="1">
      <alignment horizontal="center" vertical="center" wrapText="1"/>
    </xf>
    <xf numFmtId="0" fontId="41" fillId="8" borderId="27" xfId="0" applyFont="1" applyFill="1" applyBorder="1" applyAlignment="1" applyProtection="1">
      <alignment horizontal="center" vertical="center" wrapText="1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3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32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</cellXfs>
  <cellStyles count="3">
    <cellStyle name="Normal 2" xfId="1"/>
    <cellStyle name="Normal_Sheet1" xfId="2"/>
    <cellStyle name="Normalan" xfId="0" builtinId="0"/>
  </cellStyles>
  <dxfs count="89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U31" headerRowCount="0" totalsRowShown="0" headerRowDxfId="82" dataDxfId="81" tableBorderDxfId="80">
  <tableColumns count="21">
    <tableColumn id="1" name="Column1" headerRowDxfId="79" dataDxfId="78" headerRowCellStyle="Normal 2">
      <calculatedColumnFormula>A11+1</calculatedColumnFormula>
    </tableColumn>
    <tableColumn id="2" name="Column2" headerRowDxfId="77" dataDxfId="76" headerRowCellStyle="Normal 2">
      <calculatedColumnFormula>VLOOKUP(D12,spisak!$C$11:$D$30,2,FALSE)</calculatedColumnFormula>
    </tableColumn>
    <tableColumn id="18" name="Column3" headerRowDxfId="75" dataDxfId="74" headerRowCellStyle="Normal 2" dataCellStyle="Normal 2"/>
    <tableColumn id="7" name="Column7" headerRowDxfId="73" dataDxfId="72"/>
    <tableColumn id="3" name="Column4" headerRowDxfId="71" dataDxfId="70"/>
    <tableColumn id="4" name="Column5" headerRowDxfId="69" dataDxfId="68"/>
    <tableColumn id="8" name="Column8" headerRowDxfId="67" dataDxfId="66">
      <calculatedColumnFormula>IF(ISBLANK(H12)=TRUE,"",+VALUE(LEFT(H12,3)))</calculatedColumnFormula>
    </tableColumn>
    <tableColumn id="9" name="Column9" headerRowDxfId="65" dataDxfId="64"/>
    <tableColumn id="11" name="Column11" headerRowDxfId="63" dataDxfId="62"/>
    <tableColumn id="5" name="Column6" headerRowDxfId="61" dataDxfId="60"/>
    <tableColumn id="6" name="Column10" headerRowDxfId="59" dataDxfId="58"/>
    <tableColumn id="13" name="Column13" headerRowDxfId="57" dataDxfId="56"/>
    <tableColumn id="14" name="Column14" headerRowDxfId="55" dataDxfId="54"/>
    <tableColumn id="15" name="Column15" headerRowDxfId="53" dataDxfId="52"/>
    <tableColumn id="16" name="Column16" headerRowDxfId="51" dataDxfId="50"/>
    <tableColumn id="17" name="Column17" headerRowDxfId="49" dataDxfId="48"/>
    <tableColumn id="10" name="Column12" headerRowDxfId="47" dataDxfId="46"/>
    <tableColumn id="12" name="Column18" headerRowDxfId="45" dataDxfId="44"/>
    <tableColumn id="20" name="Column20" headerRowDxfId="43" dataDxfId="42"/>
    <tableColumn id="21" name="Column21" headerRowDxfId="41" dataDxfId="40"/>
    <tableColumn id="22" name="Column22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2:P31" headerRowCount="0" totalsRowShown="0" headerRowDxfId="34" dataDxfId="33" tableBorderDxfId="32">
  <tableColumns count="16">
    <tableColumn id="1" name="Column1" headerRowDxfId="31" dataDxfId="30" headerRowCellStyle="Normal 2">
      <calculatedColumnFormula>A11+1</calculatedColumnFormula>
    </tableColumn>
    <tableColumn id="2" name="Column2" headerRowDxfId="29" dataDxfId="28" headerRowCellStyle="Normal 2">
      <calculatedColumnFormula>VLOOKUP(D12,spisak!$C$11:$D$30,2,FALSE)</calculatedColumnFormula>
    </tableColumn>
    <tableColumn id="18" name="Column3" headerRowDxfId="27" dataDxfId="26" headerRowCellStyle="Normal 2" dataCellStyle="Normal 2">
      <calculatedColumnFormula>CONCATENATE(B12,RIGHT(CONCATENATE("0",A12),2))</calculatedColumnFormula>
    </tableColumn>
    <tableColumn id="7" name="Column7" headerRowDxfId="25" dataDxfId="24"/>
    <tableColumn id="3" name="Column4" headerRowDxfId="23" dataDxfId="22"/>
    <tableColumn id="4" name="Column5" headerRowDxfId="21" dataDxfId="20"/>
    <tableColumn id="8" name="Column8" headerRowDxfId="19" dataDxfId="18">
      <calculatedColumnFormula>IF(ISBLANK(H12)=TRUE,"",+VALUE(LEFT(H12,3)))</calculatedColumnFormula>
    </tableColumn>
    <tableColumn id="9" name="Column9" headerRowDxfId="17" dataDxfId="16"/>
    <tableColumn id="11" name="Column11" headerRowDxfId="15" dataDxfId="14"/>
    <tableColumn id="5" name="Column6" headerRowDxfId="13" dataDxfId="12"/>
    <tableColumn id="6" name="Column10" headerRowDxfId="11" dataDxfId="10"/>
    <tableColumn id="13" name="Column13" headerRowDxfId="9" dataDxfId="8"/>
    <tableColumn id="14" name="Column14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C36"/>
  <sheetViews>
    <sheetView view="pageBreakPreview" zoomScale="70" zoomScaleNormal="90" zoomScaleSheetLayoutView="70" workbookViewId="0">
      <pane xSplit="15" ySplit="10" topLeftCell="P11" activePane="bottomRight" state="frozen"/>
      <selection pane="topRight" activeCell="Y1" sqref="Y1"/>
      <selection pane="bottomLeft" activeCell="A13" sqref="A13"/>
      <selection pane="bottomRight" activeCell="G21" sqref="G21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16" t="s">
        <v>642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/>
    </row>
    <row r="2" spans="1:29" ht="27" customHeight="1" x14ac:dyDescent="0.2">
      <c r="A2" s="219" t="s">
        <v>976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</row>
    <row r="3" spans="1:29" x14ac:dyDescent="0.2">
      <c r="A3" s="213" t="s">
        <v>818</v>
      </c>
      <c r="B3" s="214"/>
      <c r="C3" s="215"/>
      <c r="I3" s="66"/>
      <c r="J3" s="66"/>
      <c r="K3" s="66"/>
      <c r="L3" s="67"/>
      <c r="M3" s="67"/>
      <c r="N3" s="67"/>
    </row>
    <row r="4" spans="1:29" ht="19.5" customHeight="1" x14ac:dyDescent="0.2">
      <c r="A4" s="151"/>
      <c r="C4" s="222" t="str">
        <f>IF($A$4&gt;0,VLOOKUP(A4,sifarnik!A2:C252,2,FALSE),"")</f>
        <v/>
      </c>
      <c r="D4" s="223"/>
      <c r="E4" s="223"/>
      <c r="F4" s="223"/>
      <c r="G4" s="223"/>
      <c r="H4" s="223"/>
      <c r="I4" s="223"/>
      <c r="J4" s="223"/>
      <c r="K4" s="224"/>
      <c r="O4" s="83">
        <v>1</v>
      </c>
    </row>
    <row r="5" spans="1:29" ht="19.5" customHeight="1" thickBot="1" x14ac:dyDescent="0.25">
      <c r="A5" s="211"/>
      <c r="B5" s="212"/>
      <c r="C5" s="212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0</v>
      </c>
      <c r="H6" s="85"/>
      <c r="I6" s="85">
        <f>+SUM(I11:I98)</f>
        <v>0</v>
      </c>
      <c r="J6" s="85">
        <f t="shared" ref="J6:O6" si="0">+SUM(J11:J98)</f>
        <v>0</v>
      </c>
      <c r="K6" s="85">
        <f t="shared" si="0"/>
        <v>0</v>
      </c>
      <c r="L6" s="85">
        <f t="shared" si="0"/>
        <v>0</v>
      </c>
      <c r="M6" s="85">
        <f t="shared" si="0"/>
        <v>0</v>
      </c>
      <c r="N6" s="85">
        <f t="shared" si="0"/>
        <v>0</v>
      </c>
      <c r="O6" s="85">
        <f t="shared" si="0"/>
        <v>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94">
        <v>1</v>
      </c>
      <c r="B11" s="95" t="e">
        <f>CONCATENATE($A$4,RIGHT(CONCATENATE("0",#REF!),3),A11)</f>
        <v>#REF!</v>
      </c>
      <c r="C11" s="209"/>
      <c r="D11" s="167"/>
      <c r="E11" s="188"/>
      <c r="F11" s="188"/>
      <c r="G11" s="97"/>
      <c r="H11" s="183"/>
      <c r="I11" s="160">
        <f>+SUMIF('по изворима и контима'!$D$12:$D$499,spisak!$C11,'по изворима и контима'!$J$12:$J$499)</f>
        <v>0</v>
      </c>
      <c r="J11" s="160">
        <f>+SUMIF('по изворима и контима'!$D$12:$D$499,spisak!$C11,'по изворима и контима'!$K$12:$K$499)</f>
        <v>0</v>
      </c>
      <c r="K11" s="160">
        <f>+SUMIF('по изворима и контима'!$D$12:$D$499,spisak!$C11,'по изворима и контима'!$L$12:$L$499)</f>
        <v>0</v>
      </c>
      <c r="L11" s="160">
        <f>+SUMIF('по изворима и контима'!$D$12:$D$499,spisak!$C11,'по изворима и контима'!$M$12:$M$499)</f>
        <v>0</v>
      </c>
      <c r="M11" s="160">
        <f>+SUMIF('по изворима и контима'!$D$12:$D$499,spisak!$C11,'по изворима и контима'!$N$12:$N$499)</f>
        <v>0</v>
      </c>
      <c r="N11" s="160">
        <f>+SUMIF('по изворима и контима'!$D$12:$D$499,spisak!$C11,'по изворима и контима'!$O$12:$O$499)</f>
        <v>0</v>
      </c>
      <c r="O11" s="160">
        <f>+SUMIF('по изворима и контима'!$D$12:$D$499,spisak!$C11,'по изворима и контима'!$P$12:$P$499)</f>
        <v>0</v>
      </c>
      <c r="P11" s="65">
        <f>+A11</f>
        <v>1</v>
      </c>
    </row>
    <row r="12" spans="1:29" ht="36" customHeight="1" x14ac:dyDescent="0.2">
      <c r="A12" s="94">
        <f>A11+1</f>
        <v>2</v>
      </c>
      <c r="B12" s="95" t="e">
        <f>CONCATENATE($A$4,RIGHT(CONCATENATE("0",#REF!),3),A12)</f>
        <v>#REF!</v>
      </c>
      <c r="C12" s="168"/>
      <c r="D12" s="167"/>
      <c r="E12" s="188"/>
      <c r="F12" s="188"/>
      <c r="G12" s="97"/>
      <c r="H12" s="183"/>
      <c r="I12" s="160">
        <f>+SUMIF('по изворима и контима'!$D$12:$D$499,spisak!$C12,'по изворима и контима'!$J$12:$J$499)</f>
        <v>0</v>
      </c>
      <c r="J12" s="160">
        <f>+SUMIF('по изворима и контима'!$D$12:$D$499,spisak!$C12,'по изворима и контима'!$K$12:$K$499)</f>
        <v>0</v>
      </c>
      <c r="K12" s="160">
        <f>+SUMIF('по изворима и контима'!$D$12:$D$499,spisak!$C12,'по изворима и контима'!$L$12:$L$499)</f>
        <v>0</v>
      </c>
      <c r="L12" s="160">
        <f>+SUMIF('по изворима и контима'!$D$12:$D$499,spisak!$C12,'по изворима и контима'!$M$12:$M$499)</f>
        <v>0</v>
      </c>
      <c r="M12" s="160">
        <f>+SUMIF('по изворима и контима'!$D$12:$D$499,spisak!$C12,'по изворима и контима'!$N$12:$N$499)</f>
        <v>0</v>
      </c>
      <c r="N12" s="160">
        <f>+SUMIF('по изворима и контима'!$D$12:$D$499,spisak!$C12,'по изворима и контима'!$O$12:$O$499)</f>
        <v>0</v>
      </c>
      <c r="O12" s="160">
        <f>+SUMIF('по изворима и контима'!$D$12:$D$499,spisak!$C12,'по изворима и контима'!$P$12:$P$499)</f>
        <v>0</v>
      </c>
      <c r="P12" s="65">
        <f t="shared" ref="P12:P30" si="1">+A12</f>
        <v>2</v>
      </c>
    </row>
    <row r="13" spans="1:29" ht="36" customHeight="1" x14ac:dyDescent="0.2">
      <c r="A13" s="94">
        <f t="shared" ref="A13:A23" si="2">A12+1</f>
        <v>3</v>
      </c>
      <c r="B13" s="95" t="e">
        <f>CONCATENATE($A$4,RIGHT(CONCATENATE("0",#REF!),3),A13)</f>
        <v>#REF!</v>
      </c>
      <c r="C13" s="168"/>
      <c r="D13" s="167"/>
      <c r="E13" s="188"/>
      <c r="F13" s="188"/>
      <c r="G13" s="97"/>
      <c r="H13" s="183"/>
      <c r="I13" s="160">
        <f>+SUMIF('по изворима и контима'!$D$12:$D$499,spisak!$C13,'по изворима и контима'!$J$12:$J$499)</f>
        <v>0</v>
      </c>
      <c r="J13" s="160">
        <f>+SUMIF('по изворима и контима'!$D$12:$D$499,spisak!$C13,'по изворима и контима'!$K$12:$K$499)</f>
        <v>0</v>
      </c>
      <c r="K13" s="160">
        <f>+SUMIF('по изворима и контима'!$D$12:$D$499,spisak!$C13,'по изворима и контима'!$L$12:$L$499)</f>
        <v>0</v>
      </c>
      <c r="L13" s="160">
        <f>+SUMIF('по изворима и контима'!$D$12:$D$499,spisak!$C13,'по изворима и контима'!$M$12:$M$499)</f>
        <v>0</v>
      </c>
      <c r="M13" s="160">
        <f>+SUMIF('по изворима и контима'!$D$12:$D$499,spisak!$C13,'по изворима и контима'!$N$12:$N$499)</f>
        <v>0</v>
      </c>
      <c r="N13" s="160">
        <f>+SUMIF('по изворима и контима'!$D$12:$D$499,spisak!$C13,'по изворима и контима'!$O$12:$O$499)</f>
        <v>0</v>
      </c>
      <c r="O13" s="160">
        <f>+SUMIF('по изворима и контима'!$D$12:$D$499,spisak!$C13,'по изворима и контима'!$P$12:$P$499)</f>
        <v>0</v>
      </c>
      <c r="P13" s="65">
        <f t="shared" si="1"/>
        <v>3</v>
      </c>
    </row>
    <row r="14" spans="1:29" ht="36" customHeight="1" x14ac:dyDescent="0.2">
      <c r="A14" s="94">
        <f t="shared" si="2"/>
        <v>4</v>
      </c>
      <c r="B14" s="95" t="e">
        <f>CONCATENATE($A$4,RIGHT(CONCATENATE("0",#REF!),3),A14)</f>
        <v>#REF!</v>
      </c>
      <c r="C14" s="168"/>
      <c r="D14" s="167"/>
      <c r="E14" s="188"/>
      <c r="F14" s="188"/>
      <c r="G14" s="97"/>
      <c r="H14" s="183"/>
      <c r="I14" s="160">
        <f>+SUMIF('по изворима и контима'!$D$12:$D$499,spisak!$C14,'по изворима и контима'!$J$12:$J$499)</f>
        <v>0</v>
      </c>
      <c r="J14" s="160">
        <f>+SUMIF('по изворима и контима'!$D$12:$D$499,spisak!$C14,'по изворима и контима'!$K$12:$K$499)</f>
        <v>0</v>
      </c>
      <c r="K14" s="160">
        <f>+SUMIF('по изворима и контима'!$D$12:$D$499,spisak!$C14,'по изворима и контима'!$L$12:$L$499)</f>
        <v>0</v>
      </c>
      <c r="L14" s="160">
        <f>+SUMIF('по изворима и контима'!$D$12:$D$499,spisak!$C14,'по изворима и контима'!$M$12:$M$499)</f>
        <v>0</v>
      </c>
      <c r="M14" s="160">
        <f>+SUMIF('по изворима и контима'!$D$12:$D$499,spisak!$C14,'по изворима и контима'!$N$12:$N$499)</f>
        <v>0</v>
      </c>
      <c r="N14" s="160">
        <f>+SUMIF('по изворима и контима'!$D$12:$D$499,spisak!$C14,'по изворима и контима'!$O$12:$O$499)</f>
        <v>0</v>
      </c>
      <c r="O14" s="160">
        <f>+SUMIF('по изворима и контима'!$D$12:$D$499,spisak!$C14,'по изворима и контима'!$P$12:$P$499)</f>
        <v>0</v>
      </c>
      <c r="P14" s="65">
        <f t="shared" si="1"/>
        <v>4</v>
      </c>
    </row>
    <row r="15" spans="1:29" ht="36" customHeight="1" x14ac:dyDescent="0.2">
      <c r="A15" s="94">
        <f t="shared" si="2"/>
        <v>5</v>
      </c>
      <c r="B15" s="95" t="e">
        <f>CONCATENATE($A$4,RIGHT(CONCATENATE("0",#REF!),3),A15)</f>
        <v>#REF!</v>
      </c>
      <c r="C15" s="168"/>
      <c r="D15" s="167"/>
      <c r="E15" s="188"/>
      <c r="F15" s="188"/>
      <c r="G15" s="97"/>
      <c r="H15" s="183"/>
      <c r="I15" s="160">
        <f>+SUMIF('по изворима и контима'!$D$12:$D$499,spisak!$C15,'по изворима и контима'!$J$12:$J$499)</f>
        <v>0</v>
      </c>
      <c r="J15" s="160">
        <f>+SUMIF('по изворима и контима'!$D$12:$D$499,spisak!$C15,'по изворима и контима'!$K$12:$K$499)</f>
        <v>0</v>
      </c>
      <c r="K15" s="160">
        <f>+SUMIF('по изворима и контима'!$D$12:$D$499,spisak!$C15,'по изворима и контима'!$L$12:$L$499)</f>
        <v>0</v>
      </c>
      <c r="L15" s="160">
        <f>+SUMIF('по изворима и контима'!$D$12:$D$499,spisak!$C15,'по изворима и контима'!$M$12:$M$499)</f>
        <v>0</v>
      </c>
      <c r="M15" s="160">
        <f>+SUMIF('по изворима и контима'!$D$12:$D$499,spisak!$C15,'по изворима и контима'!$N$12:$N$499)</f>
        <v>0</v>
      </c>
      <c r="N15" s="160">
        <f>+SUMIF('по изворима и контима'!$D$12:$D$499,spisak!$C15,'по изворима и контима'!$O$12:$O$499)</f>
        <v>0</v>
      </c>
      <c r="O15" s="160">
        <f>+SUMIF('по изворима и контима'!$D$12:$D$499,spisak!$C15,'по изворима и контима'!$P$12:$P$499)</f>
        <v>0</v>
      </c>
      <c r="P15" s="65">
        <f t="shared" si="1"/>
        <v>5</v>
      </c>
    </row>
    <row r="16" spans="1:29" ht="36" customHeight="1" x14ac:dyDescent="0.2">
      <c r="A16" s="94">
        <f t="shared" si="2"/>
        <v>6</v>
      </c>
      <c r="B16" s="95" t="e">
        <f>CONCATENATE($A$4,RIGHT(CONCATENATE("0",#REF!),3),A16)</f>
        <v>#REF!</v>
      </c>
      <c r="C16" s="58"/>
      <c r="D16" s="167"/>
      <c r="E16" s="188"/>
      <c r="F16" s="188"/>
      <c r="G16" s="97"/>
      <c r="H16" s="183"/>
      <c r="I16" s="160">
        <f>+SUMIF('по изворима и контима'!$D$12:$D$499,spisak!$C16,'по изворима и контима'!$J$12:$J$499)</f>
        <v>0</v>
      </c>
      <c r="J16" s="160">
        <f>+SUMIF('по изворима и контима'!$D$12:$D$499,spisak!$C16,'по изворима и контима'!$K$12:$K$499)</f>
        <v>0</v>
      </c>
      <c r="K16" s="160">
        <f>+SUMIF('по изворима и контима'!$D$12:$D$499,spisak!$C16,'по изворима и контима'!$L$12:$L$499)</f>
        <v>0</v>
      </c>
      <c r="L16" s="160">
        <f>+SUMIF('по изворима и контима'!$D$12:$D$499,spisak!$C16,'по изворима и контима'!$M$12:$M$499)</f>
        <v>0</v>
      </c>
      <c r="M16" s="160">
        <f>+SUMIF('по изворима и контима'!$D$12:$D$499,spisak!$C16,'по изворима и контима'!$N$12:$N$499)</f>
        <v>0</v>
      </c>
      <c r="N16" s="160">
        <f>+SUMIF('по изворима и контима'!$D$12:$D$499,spisak!$C16,'по изворима и контима'!$O$12:$O$499)</f>
        <v>0</v>
      </c>
      <c r="O16" s="160">
        <f>+SUMIF('по изворима и контима'!$D$12:$D$499,spisak!$C16,'по изворима и контима'!$P$12:$P$499)</f>
        <v>0</v>
      </c>
      <c r="P16" s="65">
        <f t="shared" si="1"/>
        <v>6</v>
      </c>
    </row>
    <row r="17" spans="1:16" ht="36" customHeight="1" x14ac:dyDescent="0.2">
      <c r="A17" s="94">
        <f t="shared" si="2"/>
        <v>7</v>
      </c>
      <c r="B17" s="95" t="e">
        <f>CONCATENATE($A$4,RIGHT(CONCATENATE("0",#REF!),3),A17)</f>
        <v>#REF!</v>
      </c>
      <c r="C17" s="58"/>
      <c r="D17" s="167"/>
      <c r="E17" s="188"/>
      <c r="F17" s="188"/>
      <c r="G17" s="97"/>
      <c r="H17" s="183"/>
      <c r="I17" s="160">
        <f>+SUMIF('по изворима и контима'!$D$12:$D$499,spisak!$C17,'по изворима и контима'!$J$12:$J$499)</f>
        <v>0</v>
      </c>
      <c r="J17" s="160">
        <f>+SUMIF('по изворима и контима'!$D$12:$D$499,spisak!$C17,'по изворима и контима'!$K$12:$K$499)</f>
        <v>0</v>
      </c>
      <c r="K17" s="160">
        <f>+SUMIF('по изворима и контима'!$D$12:$D$499,spisak!$C17,'по изворима и контима'!$L$12:$L$499)</f>
        <v>0</v>
      </c>
      <c r="L17" s="160">
        <f>+SUMIF('по изворима и контима'!$D$12:$D$499,spisak!$C17,'по изворима и контима'!$M$12:$M$499)</f>
        <v>0</v>
      </c>
      <c r="M17" s="160">
        <f>+SUMIF('по изворима и контима'!$D$12:$D$499,spisak!$C17,'по изворима и контима'!$N$12:$N$499)</f>
        <v>0</v>
      </c>
      <c r="N17" s="160">
        <f>+SUMIF('по изворима и контима'!$D$12:$D$499,spisak!$C17,'по изворима и контима'!$O$12:$O$499)</f>
        <v>0</v>
      </c>
      <c r="O17" s="160">
        <f>+SUMIF('по изворима и контима'!$D$12:$D$499,spisak!$C17,'по изворима и контима'!$P$12:$P$499)</f>
        <v>0</v>
      </c>
      <c r="P17" s="65">
        <f t="shared" si="1"/>
        <v>7</v>
      </c>
    </row>
    <row r="18" spans="1:16" ht="36" customHeight="1" x14ac:dyDescent="0.2">
      <c r="A18" s="94">
        <f t="shared" si="2"/>
        <v>8</v>
      </c>
      <c r="B18" s="95" t="e">
        <f>CONCATENATE($A$4,RIGHT(CONCATENATE("0",#REF!),3),A18)</f>
        <v>#REF!</v>
      </c>
      <c r="C18" s="58"/>
      <c r="D18" s="167"/>
      <c r="E18" s="188"/>
      <c r="F18" s="188"/>
      <c r="G18" s="97"/>
      <c r="H18" s="183"/>
      <c r="I18" s="160">
        <f>+SUMIF('по изворима и контима'!$D$12:$D$499,spisak!$C18,'по изворима и контима'!$J$12:$J$499)</f>
        <v>0</v>
      </c>
      <c r="J18" s="160">
        <f>+SUMIF('по изворима и контима'!$D$12:$D$499,spisak!$C18,'по изворима и контима'!$K$12:$K$499)</f>
        <v>0</v>
      </c>
      <c r="K18" s="160">
        <f>+SUMIF('по изворима и контима'!$D$12:$D$499,spisak!$C18,'по изворима и контима'!$L$12:$L$499)</f>
        <v>0</v>
      </c>
      <c r="L18" s="160">
        <f>+SUMIF('по изворима и контима'!$D$12:$D$499,spisak!$C18,'по изворима и контима'!$M$12:$M$499)</f>
        <v>0</v>
      </c>
      <c r="M18" s="160">
        <f>+SUMIF('по изворима и контима'!$D$12:$D$499,spisak!$C18,'по изворима и контима'!$N$12:$N$499)</f>
        <v>0</v>
      </c>
      <c r="N18" s="160">
        <f>+SUMIF('по изворима и контима'!$D$12:$D$499,spisak!$C18,'по изворима и контима'!$O$12:$O$499)</f>
        <v>0</v>
      </c>
      <c r="O18" s="160">
        <f>+SUMIF('по изворима и контима'!$D$12:$D$499,spisak!$C18,'по изворима и контима'!$P$12:$P$499)</f>
        <v>0</v>
      </c>
      <c r="P18" s="65">
        <f t="shared" si="1"/>
        <v>8</v>
      </c>
    </row>
    <row r="19" spans="1:16" ht="36" customHeight="1" x14ac:dyDescent="0.2">
      <c r="A19" s="94">
        <f t="shared" si="2"/>
        <v>9</v>
      </c>
      <c r="B19" s="95" t="e">
        <f>CONCATENATE($A$4,RIGHT(CONCATENATE("0",#REF!),3),A19)</f>
        <v>#REF!</v>
      </c>
      <c r="C19" s="58"/>
      <c r="D19" s="167"/>
      <c r="E19" s="188"/>
      <c r="F19" s="188"/>
      <c r="G19" s="97"/>
      <c r="H19" s="183"/>
      <c r="I19" s="160">
        <f>+SUMIF('по изворима и контима'!$D$12:$D$499,spisak!$C19,'по изворима и контима'!$J$12:$J$499)</f>
        <v>0</v>
      </c>
      <c r="J19" s="160">
        <f>+SUMIF('по изворима и контима'!$D$12:$D$499,spisak!$C19,'по изворима и контима'!$K$12:$K$499)</f>
        <v>0</v>
      </c>
      <c r="K19" s="160">
        <f>+SUMIF('по изворима и контима'!$D$12:$D$499,spisak!$C19,'по изворима и контима'!$L$12:$L$499)</f>
        <v>0</v>
      </c>
      <c r="L19" s="160">
        <f>+SUMIF('по изворима и контима'!$D$12:$D$499,spisak!$C19,'по изворима и контима'!$M$12:$M$499)</f>
        <v>0</v>
      </c>
      <c r="M19" s="160">
        <f>+SUMIF('по изворима и контима'!$D$12:$D$499,spisak!$C19,'по изворима и контима'!$N$12:$N$499)</f>
        <v>0</v>
      </c>
      <c r="N19" s="160">
        <f>+SUMIF('по изворима и контима'!$D$12:$D$499,spisak!$C19,'по изворима и контима'!$O$12:$O$499)</f>
        <v>0</v>
      </c>
      <c r="O19" s="160">
        <f>+SUMIF('по изворима и контима'!$D$12:$D$499,spisak!$C19,'по изворима и контима'!$P$12:$P$499)</f>
        <v>0</v>
      </c>
      <c r="P19" s="65">
        <f t="shared" si="1"/>
        <v>9</v>
      </c>
    </row>
    <row r="20" spans="1:16" ht="36" customHeight="1" x14ac:dyDescent="0.2">
      <c r="A20" s="94">
        <f t="shared" si="2"/>
        <v>10</v>
      </c>
      <c r="B20" s="95" t="e">
        <f>CONCATENATE($A$4,RIGHT(CONCATENATE("0",#REF!),3),A20)</f>
        <v>#REF!</v>
      </c>
      <c r="C20" s="58"/>
      <c r="D20" s="167"/>
      <c r="E20" s="188"/>
      <c r="F20" s="188"/>
      <c r="G20" s="97"/>
      <c r="H20" s="183"/>
      <c r="I20" s="160">
        <f>+SUMIF('по изворима и контима'!$D$12:$D$499,spisak!$C20,'по изворима и контима'!$J$12:$J$499)</f>
        <v>0</v>
      </c>
      <c r="J20" s="160">
        <f>+SUMIF('по изворима и контима'!$D$12:$D$499,spisak!$C20,'по изворима и контима'!$K$12:$K$499)</f>
        <v>0</v>
      </c>
      <c r="K20" s="160">
        <f>+SUMIF('по изворима и контима'!$D$12:$D$499,spisak!$C20,'по изворима и контима'!$L$12:$L$499)</f>
        <v>0</v>
      </c>
      <c r="L20" s="160">
        <f>+SUMIF('по изворима и контима'!$D$12:$D$499,spisak!$C20,'по изворима и контима'!$M$12:$M$499)</f>
        <v>0</v>
      </c>
      <c r="M20" s="160">
        <f>+SUMIF('по изворима и контима'!$D$12:$D$499,spisak!$C20,'по изворима и контима'!$N$12:$N$499)</f>
        <v>0</v>
      </c>
      <c r="N20" s="160">
        <f>+SUMIF('по изворима и контима'!$D$12:$D$499,spisak!$C20,'по изворима и контима'!$O$12:$O$499)</f>
        <v>0</v>
      </c>
      <c r="O20" s="160">
        <f>+SUMIF('по изворима и контима'!$D$12:$D$499,spisak!$C20,'по изворима и контима'!$P$12:$P$499)</f>
        <v>0</v>
      </c>
      <c r="P20" s="65">
        <f t="shared" si="1"/>
        <v>10</v>
      </c>
    </row>
    <row r="21" spans="1:16" ht="36" customHeight="1" x14ac:dyDescent="0.2">
      <c r="A21" s="94">
        <f t="shared" si="2"/>
        <v>11</v>
      </c>
      <c r="B21" s="95" t="e">
        <f>CONCATENATE($A$4,RIGHT(CONCATENATE("0",#REF!),3),A21)</f>
        <v>#REF!</v>
      </c>
      <c r="C21" s="58"/>
      <c r="D21" s="167"/>
      <c r="E21" s="188"/>
      <c r="F21" s="188"/>
      <c r="G21" s="97"/>
      <c r="H21" s="183"/>
      <c r="I21" s="160">
        <f>+SUMIF('по изворима и контима'!$D$12:$D$499,spisak!$C21,'по изворима и контима'!$J$12:$J$499)</f>
        <v>0</v>
      </c>
      <c r="J21" s="160">
        <f>+SUMIF('по изворима и контима'!$D$12:$D$499,spisak!$C21,'по изворима и контима'!$K$12:$K$499)</f>
        <v>0</v>
      </c>
      <c r="K21" s="160">
        <f>+SUMIF('по изворима и контима'!$D$12:$D$499,spisak!$C21,'по изворима и контима'!$L$12:$L$499)</f>
        <v>0</v>
      </c>
      <c r="L21" s="160">
        <f>+SUMIF('по изворима и контима'!$D$12:$D$499,spisak!$C21,'по изворима и контима'!$M$12:$M$499)</f>
        <v>0</v>
      </c>
      <c r="M21" s="160">
        <f>+SUMIF('по изворима и контима'!$D$12:$D$499,spisak!$C21,'по изворима и контима'!$N$12:$N$499)</f>
        <v>0</v>
      </c>
      <c r="N21" s="160">
        <f>+SUMIF('по изворима и контима'!$D$12:$D$499,spisak!$C21,'по изворима и контима'!$O$12:$O$499)</f>
        <v>0</v>
      </c>
      <c r="O21" s="160">
        <f>+SUMIF('по изворима и контима'!$D$12:$D$499,spisak!$C21,'по изворима и контима'!$P$12:$P$499)</f>
        <v>0</v>
      </c>
      <c r="P21" s="65">
        <f t="shared" si="1"/>
        <v>11</v>
      </c>
    </row>
    <row r="22" spans="1:16" ht="36" customHeight="1" x14ac:dyDescent="0.2">
      <c r="A22" s="94">
        <f t="shared" si="2"/>
        <v>12</v>
      </c>
      <c r="B22" s="95" t="e">
        <f>CONCATENATE($A$4,RIGHT(CONCATENATE("0",#REF!),3),A22)</f>
        <v>#REF!</v>
      </c>
      <c r="C22" s="58"/>
      <c r="D22" s="167"/>
      <c r="E22" s="188"/>
      <c r="F22" s="188"/>
      <c r="G22" s="97"/>
      <c r="H22" s="183"/>
      <c r="I22" s="160">
        <f>+SUMIF('по изворима и контима'!$D$12:$D$499,spisak!$C22,'по изворима и контима'!$J$12:$J$499)</f>
        <v>0</v>
      </c>
      <c r="J22" s="160">
        <f>+SUMIF('по изворима и контима'!$D$12:$D$499,spisak!$C22,'по изворима и контима'!$K$12:$K$499)</f>
        <v>0</v>
      </c>
      <c r="K22" s="160">
        <f>+SUMIF('по изворима и контима'!$D$12:$D$499,spisak!$C22,'по изворима и контима'!$L$12:$L$499)</f>
        <v>0</v>
      </c>
      <c r="L22" s="160">
        <f>+SUMIF('по изворима и контима'!$D$12:$D$499,spisak!$C22,'по изворима и контима'!$M$12:$M$499)</f>
        <v>0</v>
      </c>
      <c r="M22" s="160">
        <f>+SUMIF('по изворима и контима'!$D$12:$D$499,spisak!$C22,'по изворима и контима'!$N$12:$N$499)</f>
        <v>0</v>
      </c>
      <c r="N22" s="160">
        <f>+SUMIF('по изворима и контима'!$D$12:$D$499,spisak!$C22,'по изворима и контима'!$O$12:$O$499)</f>
        <v>0</v>
      </c>
      <c r="O22" s="160">
        <f>+SUMIF('по изворима и контима'!$D$12:$D$499,spisak!$C22,'по изворима и контима'!$P$12:$P$499)</f>
        <v>0</v>
      </c>
      <c r="P22" s="65">
        <f t="shared" si="1"/>
        <v>12</v>
      </c>
    </row>
    <row r="23" spans="1:16" ht="36" customHeight="1" x14ac:dyDescent="0.2">
      <c r="A23" s="94">
        <f t="shared" si="2"/>
        <v>13</v>
      </c>
      <c r="B23" s="95" t="e">
        <f>CONCATENATE($A$4,RIGHT(CONCATENATE("0",#REF!),3),A23)</f>
        <v>#REF!</v>
      </c>
      <c r="C23" s="58"/>
      <c r="D23" s="167"/>
      <c r="E23" s="188"/>
      <c r="F23" s="188"/>
      <c r="G23" s="97"/>
      <c r="H23" s="183"/>
      <c r="I23" s="160">
        <f>+SUMIF('по изворима и контима'!$D$12:$D$499,spisak!$C23,'по изворима и контима'!$J$12:$J$499)</f>
        <v>0</v>
      </c>
      <c r="J23" s="160">
        <f>+SUMIF('по изворима и контима'!$D$12:$D$499,spisak!$C23,'по изворима и контима'!$K$12:$K$499)</f>
        <v>0</v>
      </c>
      <c r="K23" s="160">
        <f>+SUMIF('по изворима и контима'!$D$12:$D$499,spisak!$C23,'по изворима и контима'!$L$12:$L$499)</f>
        <v>0</v>
      </c>
      <c r="L23" s="160">
        <f>+SUMIF('по изворима и контима'!$D$12:$D$499,spisak!$C23,'по изворима и контима'!$M$12:$M$499)</f>
        <v>0</v>
      </c>
      <c r="M23" s="160">
        <f>+SUMIF('по изворима и контима'!$D$12:$D$499,spisak!$C23,'по изворима и контима'!$N$12:$N$499)</f>
        <v>0</v>
      </c>
      <c r="N23" s="160">
        <f>+SUMIF('по изворима и контима'!$D$12:$D$499,spisak!$C23,'по изворима и контима'!$O$12:$O$499)</f>
        <v>0</v>
      </c>
      <c r="O23" s="160">
        <f>+SUMIF('по изворима и контима'!$D$12:$D$499,spisak!$C23,'по изворима и контима'!$P$12:$P$499)</f>
        <v>0</v>
      </c>
      <c r="P23" s="65">
        <f t="shared" si="1"/>
        <v>13</v>
      </c>
    </row>
    <row r="24" spans="1:16" ht="36" customHeight="1" x14ac:dyDescent="0.2">
      <c r="A24" s="94">
        <f t="shared" ref="A24:A30" si="3">A23+1</f>
        <v>14</v>
      </c>
      <c r="B24" s="95" t="e">
        <f>CONCATENATE($A$4,RIGHT(CONCATENATE("0",#REF!),3),A24)</f>
        <v>#REF!</v>
      </c>
      <c r="C24" s="58"/>
      <c r="D24" s="167"/>
      <c r="E24" s="188"/>
      <c r="F24" s="188"/>
      <c r="G24" s="97"/>
      <c r="H24" s="183"/>
      <c r="I24" s="160">
        <f>+SUMIF('по изворима и контима'!$D$12:$D$499,spisak!$C24,'по изворима и контима'!$J$12:$J$499)</f>
        <v>0</v>
      </c>
      <c r="J24" s="160">
        <f>+SUMIF('по изворима и контима'!$D$12:$D$499,spisak!$C24,'по изворима и контима'!$K$12:$K$499)</f>
        <v>0</v>
      </c>
      <c r="K24" s="160">
        <f>+SUMIF('по изворима и контима'!$D$12:$D$499,spisak!$C24,'по изворима и контима'!$L$12:$L$499)</f>
        <v>0</v>
      </c>
      <c r="L24" s="160">
        <f>+SUMIF('по изворима и контима'!$D$12:$D$499,spisak!$C24,'по изворима и контима'!$M$12:$M$499)</f>
        <v>0</v>
      </c>
      <c r="M24" s="160">
        <f>+SUMIF('по изворима и контима'!$D$12:$D$499,spisak!$C24,'по изворима и контима'!$N$12:$N$499)</f>
        <v>0</v>
      </c>
      <c r="N24" s="160">
        <f>+SUMIF('по изворима и контима'!$D$12:$D$499,spisak!$C24,'по изворима и контима'!$O$12:$O$499)</f>
        <v>0</v>
      </c>
      <c r="O24" s="160">
        <f>+SUMIF('по изворима и контима'!$D$12:$D$499,spisak!$C24,'по изворима и контима'!$P$12:$P$499)</f>
        <v>0</v>
      </c>
      <c r="P24" s="65">
        <f t="shared" si="1"/>
        <v>14</v>
      </c>
    </row>
    <row r="25" spans="1:16" ht="36" customHeight="1" x14ac:dyDescent="0.2">
      <c r="A25" s="94">
        <f t="shared" si="3"/>
        <v>15</v>
      </c>
      <c r="B25" s="95" t="e">
        <f>CONCATENATE($A$4,RIGHT(CONCATENATE("0",#REF!),3),A25)</f>
        <v>#REF!</v>
      </c>
      <c r="C25" s="58"/>
      <c r="D25" s="167"/>
      <c r="E25" s="188"/>
      <c r="F25" s="188"/>
      <c r="G25" s="97"/>
      <c r="H25" s="183"/>
      <c r="I25" s="160">
        <f>+SUMIF('по изворима и контима'!$D$12:$D$499,spisak!$C25,'по изворима и контима'!$J$12:$J$499)</f>
        <v>0</v>
      </c>
      <c r="J25" s="160">
        <f>+SUMIF('по изворима и контима'!$D$12:$D$499,spisak!$C25,'по изворима и контима'!$K$12:$K$499)</f>
        <v>0</v>
      </c>
      <c r="K25" s="160">
        <f>+SUMIF('по изворима и контима'!$D$12:$D$499,spisak!$C25,'по изворима и контима'!$L$12:$L$499)</f>
        <v>0</v>
      </c>
      <c r="L25" s="160">
        <f>+SUMIF('по изворима и контима'!$D$12:$D$499,spisak!$C25,'по изворима и контима'!$M$12:$M$499)</f>
        <v>0</v>
      </c>
      <c r="M25" s="160">
        <f>+SUMIF('по изворима и контима'!$D$12:$D$499,spisak!$C25,'по изворима и контима'!$N$12:$N$499)</f>
        <v>0</v>
      </c>
      <c r="N25" s="160">
        <f>+SUMIF('по изворима и контима'!$D$12:$D$499,spisak!$C25,'по изворима и контима'!$O$12:$O$499)</f>
        <v>0</v>
      </c>
      <c r="O25" s="160">
        <f>+SUMIF('по изворима и контима'!$D$12:$D$499,spisak!$C25,'по изворима и контима'!$P$12:$P$499)</f>
        <v>0</v>
      </c>
      <c r="P25" s="65">
        <f t="shared" si="1"/>
        <v>15</v>
      </c>
    </row>
    <row r="26" spans="1:16" ht="36" customHeight="1" x14ac:dyDescent="0.2">
      <c r="A26" s="94">
        <f t="shared" si="3"/>
        <v>16</v>
      </c>
      <c r="B26" s="95" t="e">
        <f>CONCATENATE($A$4,RIGHT(CONCATENATE("0",#REF!),3),A26)</f>
        <v>#REF!</v>
      </c>
      <c r="C26" s="58"/>
      <c r="D26" s="167"/>
      <c r="E26" s="188"/>
      <c r="F26" s="188"/>
      <c r="G26" s="97"/>
      <c r="H26" s="183"/>
      <c r="I26" s="160">
        <f>+SUMIF('по изворима и контима'!$D$12:$D$499,spisak!$C26,'по изворима и контима'!$J$12:$J$499)</f>
        <v>0</v>
      </c>
      <c r="J26" s="160">
        <f>+SUMIF('по изворима и контима'!$D$12:$D$499,spisak!$C26,'по изворима и контима'!$K$12:$K$499)</f>
        <v>0</v>
      </c>
      <c r="K26" s="160">
        <f>+SUMIF('по изворима и контима'!$D$12:$D$499,spisak!$C26,'по изворима и контима'!$L$12:$L$499)</f>
        <v>0</v>
      </c>
      <c r="L26" s="160">
        <f>+SUMIF('по изворима и контима'!$D$12:$D$499,spisak!$C26,'по изворима и контима'!$M$12:$M$499)</f>
        <v>0</v>
      </c>
      <c r="M26" s="160">
        <f>+SUMIF('по изворима и контима'!$D$12:$D$499,spisak!$C26,'по изворима и контима'!$N$12:$N$499)</f>
        <v>0</v>
      </c>
      <c r="N26" s="160">
        <f>+SUMIF('по изворима и контима'!$D$12:$D$499,spisak!$C26,'по изворима и контима'!$O$12:$O$499)</f>
        <v>0</v>
      </c>
      <c r="O26" s="160">
        <f>+SUMIF('по изворима и контима'!$D$12:$D$499,spisak!$C26,'по изворима и контима'!$P$12:$P$499)</f>
        <v>0</v>
      </c>
      <c r="P26" s="65">
        <f t="shared" si="1"/>
        <v>16</v>
      </c>
    </row>
    <row r="27" spans="1:16" ht="36" customHeight="1" x14ac:dyDescent="0.2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контима'!$D$12:$D$499,spisak!$C27,'по изворима и контима'!$J$12:$J$499)</f>
        <v>0</v>
      </c>
      <c r="J27" s="160">
        <f>+SUMIF('по изворима и контима'!$D$12:$D$499,spisak!$C27,'по изворима и контима'!$K$12:$K$499)</f>
        <v>0</v>
      </c>
      <c r="K27" s="160">
        <f>+SUMIF('по изворима и контима'!$D$12:$D$499,spisak!$C27,'по изворима и контима'!$L$12:$L$499)</f>
        <v>0</v>
      </c>
      <c r="L27" s="160">
        <f>+SUMIF('по изворима и контима'!$D$12:$D$499,spisak!$C27,'по изворима и контима'!$M$12:$M$499)</f>
        <v>0</v>
      </c>
      <c r="M27" s="160">
        <f>+SUMIF('по изворима и контима'!$D$12:$D$499,spisak!$C27,'по изворима и контима'!$N$12:$N$499)</f>
        <v>0</v>
      </c>
      <c r="N27" s="160">
        <f>+SUMIF('по изворима и контима'!$D$12:$D$499,spisak!$C27,'по изворима и контима'!$O$12:$O$499)</f>
        <v>0</v>
      </c>
      <c r="O27" s="160">
        <f>+SUMIF('по изворима и контима'!$D$12:$D$499,spisak!$C27,'по изворима и контима'!$P$12:$P$499)</f>
        <v>0</v>
      </c>
      <c r="P27" s="65">
        <f t="shared" si="1"/>
        <v>17</v>
      </c>
    </row>
    <row r="28" spans="1:16" ht="36" customHeight="1" x14ac:dyDescent="0.2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контима'!$D$12:$D$499,spisak!$C28,'по изворима и контима'!$J$12:$J$499)</f>
        <v>0</v>
      </c>
      <c r="J28" s="160">
        <f>+SUMIF('по изворима и контима'!$D$12:$D$499,spisak!$C28,'по изворима и контима'!$K$12:$K$499)</f>
        <v>0</v>
      </c>
      <c r="K28" s="160">
        <f>+SUMIF('по изворима и контима'!$D$12:$D$499,spisak!$C28,'по изворима и контима'!$L$12:$L$499)</f>
        <v>0</v>
      </c>
      <c r="L28" s="160">
        <f>+SUMIF('по изворима и контима'!$D$12:$D$499,spisak!$C28,'по изворима и контима'!$M$12:$M$499)</f>
        <v>0</v>
      </c>
      <c r="M28" s="160">
        <f>+SUMIF('по изворима и контима'!$D$12:$D$499,spisak!$C28,'по изворима и контима'!$N$12:$N$499)</f>
        <v>0</v>
      </c>
      <c r="N28" s="160">
        <f>+SUMIF('по изворима и контима'!$D$12:$D$499,spisak!$C28,'по изворима и контима'!$O$12:$O$499)</f>
        <v>0</v>
      </c>
      <c r="O28" s="160">
        <f>+SUMIF('по изворима и контима'!$D$12:$D$499,spisak!$C28,'по изворима и контима'!$P$12:$P$499)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контима'!$D$12:$D$499,spisak!$C29,'по изворима и контима'!$J$12:$J$499)</f>
        <v>0</v>
      </c>
      <c r="J29" s="160">
        <f>+SUMIF('по изворима и контима'!$D$12:$D$499,spisak!$C29,'по изворима и контима'!$K$12:$K$499)</f>
        <v>0</v>
      </c>
      <c r="K29" s="160">
        <f>+SUMIF('по изворима и контима'!$D$12:$D$499,spisak!$C29,'по изворима и контима'!$L$12:$L$499)</f>
        <v>0</v>
      </c>
      <c r="L29" s="160">
        <f>+SUMIF('по изворима и контима'!$D$12:$D$499,spisak!$C29,'по изворима и контима'!$M$12:$M$499)</f>
        <v>0</v>
      </c>
      <c r="M29" s="160">
        <f>+SUMIF('по изворима и контима'!$D$12:$D$499,spisak!$C29,'по изворима и контима'!$N$12:$N$499)</f>
        <v>0</v>
      </c>
      <c r="N29" s="160">
        <f>+SUMIF('по изворима и контима'!$D$12:$D$499,spisak!$C29,'по изворима и контима'!$O$12:$O$499)</f>
        <v>0</v>
      </c>
      <c r="O29" s="160">
        <f>+SUMIF('по изворима и контима'!$D$12:$D$499,spisak!$C29,'по изворима и контима'!$P$12:$P$499)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контима'!$D$12:$D$499,spisak!$C30,'по изворима и контима'!$J$12:$J$499)</f>
        <v>0</v>
      </c>
      <c r="J30" s="160">
        <f>+SUMIF('по изворима и контима'!$D$12:$D$499,spisak!$C30,'по изворима и контима'!$K$12:$K$499)</f>
        <v>0</v>
      </c>
      <c r="K30" s="160">
        <f>+SUMIF('по изворима и контима'!$D$12:$D$499,spisak!$C30,'по изворима и контима'!$L$12:$L$499)</f>
        <v>0</v>
      </c>
      <c r="L30" s="160">
        <f>+SUMIF('по изворима и контима'!$D$12:$D$499,spisak!$C30,'по изворима и контима'!$M$12:$M$499)</f>
        <v>0</v>
      </c>
      <c r="M30" s="160">
        <f>+SUMIF('по изворима и контима'!$D$12:$D$499,spisak!$C30,'по изворима и контима'!$N$12:$N$499)</f>
        <v>0</v>
      </c>
      <c r="N30" s="160">
        <f>+SUMIF('по изворима и контима'!$D$12:$D$499,spisak!$C30,'по изворима и контима'!$O$12:$O$499)</f>
        <v>0</v>
      </c>
      <c r="O30" s="160">
        <f>+SUMIF('по изворима и контима'!$D$12:$D$499,spisak!$C30,'по изворима и контима'!$P$12:$P$499)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/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10" t="s">
        <v>677</v>
      </c>
      <c r="M35" s="210"/>
      <c r="N35" s="210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88" priority="71">
      <formula>#REF!&gt;0</formula>
    </cfRule>
  </conditionalFormatting>
  <conditionalFormatting sqref="M19:M30 N11:N30">
    <cfRule type="expression" dxfId="87" priority="67" stopIfTrue="1">
      <formula>#REF!&gt;0</formula>
    </cfRule>
  </conditionalFormatting>
  <conditionalFormatting sqref="M24:O30 M20:N30 M19 N11:O30">
    <cfRule type="expression" dxfId="86" priority="65" stopIfTrue="1">
      <formula>#REF!&gt;0</formula>
    </cfRule>
  </conditionalFormatting>
  <conditionalFormatting sqref="N24:O30 N20:N30 O11:O30">
    <cfRule type="expression" dxfId="85" priority="53" stopIfTrue="1">
      <formula>#REF!&gt;0</formula>
    </cfRule>
  </conditionalFormatting>
  <conditionalFormatting sqref="M15:N18 L19:L30 M11:M30">
    <cfRule type="expression" dxfId="84" priority="51">
      <formula>#REF!&gt;0</formula>
    </cfRule>
  </conditionalFormatting>
  <conditionalFormatting sqref="G6:H6">
    <cfRule type="expression" dxfId="83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контима'!G12:G499,"&gt;0")</f>
        <v>0</v>
      </c>
      <c r="O1" s="122">
        <f>IF(+SUM('по изворима и контима'!J12:P499)&lt;&gt;SUM(O4:O647),111,0)</f>
        <v>0</v>
      </c>
    </row>
    <row r="2" spans="1:18" ht="15.75" thickBot="1" x14ac:dyDescent="0.3">
      <c r="O2" s="127" t="str">
        <f>IF(+SUM(O4:O647)=SUM('по изворима и контима'!J12:P500),"OK-sve je učitano","PAŽNJA-nije sve učitano - zovi administratora")</f>
        <v>OK-sve je učitano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0</v>
      </c>
      <c r="B4">
        <f>+IF(A1&gt;0,1,0)</f>
        <v>0</v>
      </c>
      <c r="C4" s="121">
        <f>IF(A4=0,0,+spisak!A$4)</f>
        <v>0</v>
      </c>
      <c r="D4">
        <f>IF(A4=0,0,+spisak!C$4)</f>
        <v>0</v>
      </c>
      <c r="E4" s="169">
        <f>IF(A4=0,0,+spisak!#REF!)</f>
        <v>0</v>
      </c>
      <c r="F4">
        <f>IF(A4=0,0,+VLOOKUP($A4,'по изворима и контима'!$A$12:D$499,4,FALSE))</f>
        <v>0</v>
      </c>
      <c r="G4">
        <f>IF(A4=0,0,+VLOOKUP($A4,'по изворима и контима'!$A$12:G$499,5,FALSE))</f>
        <v>0</v>
      </c>
      <c r="H4">
        <f>IF(A4=0,0,+VLOOKUP($A4,'по изворима и контима'!$A$12:H$499,6,FALSE))</f>
        <v>0</v>
      </c>
      <c r="I4">
        <f>IF(A4=0,0,+VLOOKUP($A4,'по изворима и контима'!$A$12:H$499,7,FALSE))</f>
        <v>0</v>
      </c>
      <c r="J4">
        <f>IF(A4=0,0,+VLOOKUP($A4,'по изворима и контима'!$A$12:I$499,8,FALSE))</f>
        <v>0</v>
      </c>
      <c r="K4">
        <f>IF(B4=0,0,+VLOOKUP($A4,'по изворима и контима'!$A$12:J$499,9,FALSE))</f>
        <v>0</v>
      </c>
      <c r="L4">
        <f>IF($A4=0,0,+VLOOKUP($F4,spisak!$C$11:$F$30,3,FALSE))</f>
        <v>0</v>
      </c>
      <c r="M4">
        <f>IF($A4=0,0,+VLOOKUP($F4,spisak!$C$11:$F$30,4,FALSE))</f>
        <v>0</v>
      </c>
      <c r="N4" s="140">
        <f>+IF(A4=0,0,"do 2015")</f>
        <v>0</v>
      </c>
      <c r="O4" s="122">
        <f>IF(A4=0,0,+VLOOKUP($A4,'по изворима и контима'!$A$12:L$499,COLUMN('по изворима и контима'!J:J),FALSE))</f>
        <v>0</v>
      </c>
    </row>
    <row r="5" spans="1:18" x14ac:dyDescent="0.25">
      <c r="A5">
        <f t="shared" ref="A5:A10" si="0">+A4</f>
        <v>0</v>
      </c>
      <c r="B5">
        <f>+IF(A5&gt;0,+B4+1,0)</f>
        <v>0</v>
      </c>
      <c r="C5" s="121">
        <f>IF(A5=0,0,+spisak!A$4)</f>
        <v>0</v>
      </c>
      <c r="D5">
        <f>IF(A5=0,0,+spisak!C$4)</f>
        <v>0</v>
      </c>
      <c r="E5" s="169">
        <f>IF(A5=0,0,+spisak!#REF!)</f>
        <v>0</v>
      </c>
      <c r="F5">
        <f>IF(A5=0,0,+VLOOKUP($A5,'по изворима и контима'!$A$12:D$499,4,FALSE))</f>
        <v>0</v>
      </c>
      <c r="G5">
        <f>IF(A5=0,0,+VLOOKUP($A5,'по изворима и контима'!$A$12:G$499,5,FALSE))</f>
        <v>0</v>
      </c>
      <c r="H5">
        <f>IF(A5=0,0,+VLOOKUP($A5,'по изворима и контима'!$A$12:H$499,6,FALSE))</f>
        <v>0</v>
      </c>
      <c r="I5">
        <f>IF(A5=0,0,+VLOOKUP($A5,'по изворима и контима'!$A$12:H$499,7,FALSE))</f>
        <v>0</v>
      </c>
      <c r="J5">
        <f>IF(A5=0,0,+VLOOKUP($A5,'по изворима и контима'!$A$12:I$499,8,FALSE))</f>
        <v>0</v>
      </c>
      <c r="K5">
        <f>IF(B5=0,0,+VLOOKUP($A5,'по изворима и контима'!$A$12:J$499,9,FALSE))</f>
        <v>0</v>
      </c>
      <c r="L5">
        <f>IF($A5=0,0,+VLOOKUP($F5,spisak!$C$11:$F$30,3,FALSE))</f>
        <v>0</v>
      </c>
      <c r="M5">
        <f>IF($A5=0,0,+VLOOKUP($F5,spisak!$C$11:$F$30,4,FALSE))</f>
        <v>0</v>
      </c>
      <c r="N5" s="140">
        <f>+IF(A5=0,0,"2016-plan")</f>
        <v>0</v>
      </c>
      <c r="O5" s="122">
        <f>IF(A5=0,0,+VLOOKUP($A5,'по изворима и контима'!$A$12:R$499,COLUMN('по изворима и контима'!K:K),FALSE))</f>
        <v>0</v>
      </c>
    </row>
    <row r="6" spans="1:18" x14ac:dyDescent="0.25">
      <c r="A6">
        <f t="shared" si="0"/>
        <v>0</v>
      </c>
      <c r="B6">
        <f t="shared" ref="B6:B71" si="1">+IF(A6&gt;0,+B5+1,0)</f>
        <v>0</v>
      </c>
      <c r="C6" s="121">
        <f>IF(A6=0,0,+spisak!A$4)</f>
        <v>0</v>
      </c>
      <c r="D6">
        <f>IF(A6=0,0,+spisak!C$4)</f>
        <v>0</v>
      </c>
      <c r="E6" s="169">
        <f>IF(A6=0,0,+spisak!#REF!)</f>
        <v>0</v>
      </c>
      <c r="F6">
        <f>IF(A6=0,0,+VLOOKUP($A6,'по изворима и контима'!$A$12:D$499,4,FALSE))</f>
        <v>0</v>
      </c>
      <c r="G6">
        <f>IF(A6=0,0,+VLOOKUP($A6,'по изворима и контима'!$A$12:G$499,5,FALSE))</f>
        <v>0</v>
      </c>
      <c r="H6">
        <f>IF(A6=0,0,+VLOOKUP($A6,'по изворима и контима'!$A$12:H$499,6,FALSE))</f>
        <v>0</v>
      </c>
      <c r="I6">
        <f>IF(A6=0,0,+VLOOKUP($A6,'по изворима и контима'!$A$12:H$499,7,FALSE))</f>
        <v>0</v>
      </c>
      <c r="J6">
        <f>IF(A6=0,0,+VLOOKUP($A6,'по изворима и контима'!$A$12:I$499,8,FALSE))</f>
        <v>0</v>
      </c>
      <c r="K6">
        <f>IF(B6=0,0,+VLOOKUP($A6,'по изворима и контима'!$A$12:J$499,9,FALSE))</f>
        <v>0</v>
      </c>
      <c r="L6">
        <f>IF($A6=0,0,+VLOOKUP($F6,spisak!$C$11:$F$30,3,FALSE))</f>
        <v>0</v>
      </c>
      <c r="M6">
        <f>IF($A6=0,0,+VLOOKUP($F6,spisak!$C$11:$F$30,4,FALSE))</f>
        <v>0</v>
      </c>
      <c r="N6" s="140">
        <f>+IF(A6=0,0,"2016-procena")</f>
        <v>0</v>
      </c>
      <c r="O6" s="122">
        <f>IF(A6=0,0,+VLOOKUP($A6,'по изворима и контима'!$A$12:R$499,COLUMN('по изворима и контима'!L:L),FALSE))</f>
        <v>0</v>
      </c>
    </row>
    <row r="7" spans="1:18" x14ac:dyDescent="0.25">
      <c r="A7">
        <f t="shared" si="0"/>
        <v>0</v>
      </c>
      <c r="B7">
        <f t="shared" si="1"/>
        <v>0</v>
      </c>
      <c r="C7" s="121">
        <f>IF(A7=0,0,+spisak!A$4)</f>
        <v>0</v>
      </c>
      <c r="D7">
        <f>IF(A7=0,0,+spisak!C$4)</f>
        <v>0</v>
      </c>
      <c r="E7" s="169">
        <f>IF(A7=0,0,+spisak!#REF!)</f>
        <v>0</v>
      </c>
      <c r="F7">
        <f>IF(A7=0,0,+VLOOKUP($A7,'по изворима и контима'!$A$12:D$499,4,FALSE))</f>
        <v>0</v>
      </c>
      <c r="G7">
        <f>IF(A7=0,0,+VLOOKUP($A7,'по изворима и контима'!$A$12:G$499,5,FALSE))</f>
        <v>0</v>
      </c>
      <c r="H7">
        <f>IF(A7=0,0,+VLOOKUP($A7,'по изворима и контима'!$A$12:H$499,6,FALSE))</f>
        <v>0</v>
      </c>
      <c r="I7">
        <f>IF(A7=0,0,+VLOOKUP($A7,'по изворима и контима'!$A$12:H$499,7,FALSE))</f>
        <v>0</v>
      </c>
      <c r="J7">
        <f>IF(A7=0,0,+VLOOKUP($A7,'по изворима и контима'!$A$12:I$499,8,FALSE))</f>
        <v>0</v>
      </c>
      <c r="K7">
        <f>IF(B7=0,0,+VLOOKUP($A7,'по изворима и контима'!$A$12:J$499,9,FALSE))</f>
        <v>0</v>
      </c>
      <c r="L7">
        <f>IF($A7=0,0,+VLOOKUP($F7,spisak!$C$11:$F$30,3,FALSE))</f>
        <v>0</v>
      </c>
      <c r="M7">
        <f>IF($A7=0,0,+VLOOKUP($F7,spisak!$C$11:$F$30,4,FALSE))</f>
        <v>0</v>
      </c>
      <c r="N7" s="140">
        <f>+IF(A7=0,0,"2017")</f>
        <v>0</v>
      </c>
      <c r="O7" s="122">
        <f>IF(A7=0,0,+VLOOKUP($A7,'по изворима и контима'!$A$12:R$499,COLUMN('по изворима и контима'!M:M),FALSE))</f>
        <v>0</v>
      </c>
    </row>
    <row r="8" spans="1:18" x14ac:dyDescent="0.25">
      <c r="A8">
        <f t="shared" si="0"/>
        <v>0</v>
      </c>
      <c r="B8">
        <f t="shared" si="1"/>
        <v>0</v>
      </c>
      <c r="C8" s="121">
        <f>IF(A8=0,0,+spisak!A$4)</f>
        <v>0</v>
      </c>
      <c r="D8">
        <f>IF(A8=0,0,+spisak!C$4)</f>
        <v>0</v>
      </c>
      <c r="E8" s="169">
        <f>IF(A8=0,0,+spisak!#REF!)</f>
        <v>0</v>
      </c>
      <c r="F8">
        <f>IF(A8=0,0,+VLOOKUP($A8,'по изворима и контима'!$A$12:D$499,4,FALSE))</f>
        <v>0</v>
      </c>
      <c r="G8">
        <f>IF(A8=0,0,+VLOOKUP($A8,'по изворима и контима'!$A$12:G$499,5,FALSE))</f>
        <v>0</v>
      </c>
      <c r="H8">
        <f>IF(A8=0,0,+VLOOKUP($A8,'по изворима и контима'!$A$12:H$499,6,FALSE))</f>
        <v>0</v>
      </c>
      <c r="I8">
        <f>IF(A8=0,0,+VLOOKUP($A8,'по изворима и контима'!$A$12:H$499,7,FALSE))</f>
        <v>0</v>
      </c>
      <c r="J8">
        <f>IF(A8=0,0,+VLOOKUP($A8,'по изворима и контима'!$A$12:I$499,8,FALSE))</f>
        <v>0</v>
      </c>
      <c r="K8">
        <f>IF(B8=0,0,+VLOOKUP($A8,'по изворима и контима'!$A$12:J$499,9,FALSE))</f>
        <v>0</v>
      </c>
      <c r="L8">
        <f>IF($A8=0,0,+VLOOKUP($F8,spisak!$C$11:$F$30,3,FALSE))</f>
        <v>0</v>
      </c>
      <c r="M8">
        <f>IF($A8=0,0,+VLOOKUP($F8,spisak!$C$11:$F$30,4,FALSE))</f>
        <v>0</v>
      </c>
      <c r="N8" s="140">
        <f>+IF(A8=0,0,"2018")</f>
        <v>0</v>
      </c>
      <c r="O8" s="122">
        <f>IF(C8=0,0,+VLOOKUP($A8,'по изворима и контима'!$A$12:R$499,COLUMN('по изворима и контима'!N:N),FALSE))</f>
        <v>0</v>
      </c>
    </row>
    <row r="9" spans="1:18" x14ac:dyDescent="0.25">
      <c r="A9">
        <f t="shared" si="0"/>
        <v>0</v>
      </c>
      <c r="B9">
        <f t="shared" si="1"/>
        <v>0</v>
      </c>
      <c r="C9" s="121">
        <f>IF(A9=0,0,+spisak!A$4)</f>
        <v>0</v>
      </c>
      <c r="D9">
        <f>IF(A9=0,0,+spisak!C$4)</f>
        <v>0</v>
      </c>
      <c r="E9" s="169">
        <f>IF(A9=0,0,+spisak!#REF!)</f>
        <v>0</v>
      </c>
      <c r="F9">
        <f>IF(A9=0,0,+VLOOKUP($A9,'по изворима и контима'!$A$12:D$499,4,FALSE))</f>
        <v>0</v>
      </c>
      <c r="G9">
        <f>IF(A9=0,0,+VLOOKUP($A9,'по изворима и контима'!$A$12:G$499,5,FALSE))</f>
        <v>0</v>
      </c>
      <c r="H9">
        <f>IF(A9=0,0,+VLOOKUP($A9,'по изворима и контима'!$A$12:H$499,6,FALSE))</f>
        <v>0</v>
      </c>
      <c r="I9">
        <f>IF(A9=0,0,+VLOOKUP($A9,'по изворима и контима'!$A$12:H$499,7,FALSE))</f>
        <v>0</v>
      </c>
      <c r="J9">
        <f>IF(A9=0,0,+VLOOKUP($A9,'по изворима и контима'!$A$12:I$499,8,FALSE))</f>
        <v>0</v>
      </c>
      <c r="K9">
        <f>IF(B9=0,0,+VLOOKUP($A9,'по изворима и контима'!$A$12:J$499,9,FALSE))</f>
        <v>0</v>
      </c>
      <c r="L9">
        <f>IF($A9=0,0,+VLOOKUP($F9,spisak!$C$11:$F$30,3,FALSE))</f>
        <v>0</v>
      </c>
      <c r="M9">
        <f>IF($A9=0,0,+VLOOKUP($F9,spisak!$C$11:$F$30,4,FALSE))</f>
        <v>0</v>
      </c>
      <c r="N9" s="140">
        <f>+IF(A9=0,0,"2019")</f>
        <v>0</v>
      </c>
      <c r="O9" s="122">
        <f>IF(C9=0,0,+VLOOKUP($A9,'по изворима и контима'!$A$12:R$499,COLUMN('по изворима и контима'!O:O),FALSE))</f>
        <v>0</v>
      </c>
    </row>
    <row r="10" spans="1:18" x14ac:dyDescent="0.25">
      <c r="A10">
        <f t="shared" si="0"/>
        <v>0</v>
      </c>
      <c r="B10">
        <f t="shared" si="1"/>
        <v>0</v>
      </c>
      <c r="C10" s="121">
        <f>IF(A10=0,0,+spisak!A$4)</f>
        <v>0</v>
      </c>
      <c r="D10">
        <f>IF(A10=0,0,+spisak!C$4)</f>
        <v>0</v>
      </c>
      <c r="E10" s="169">
        <f>IF(A10=0,0,+spisak!#REF!)</f>
        <v>0</v>
      </c>
      <c r="F10">
        <f>IF(A10=0,0,+VLOOKUP($A10,'по изворима и контима'!$A$12:D$499,4,FALSE))</f>
        <v>0</v>
      </c>
      <c r="G10">
        <f>IF(A10=0,0,+VLOOKUP($A10,'по изворима и контима'!$A$12:G$499,5,FALSE))</f>
        <v>0</v>
      </c>
      <c r="H10">
        <f>IF(A10=0,0,+VLOOKUP($A10,'по изворима и контима'!$A$12:H$499,6,FALSE))</f>
        <v>0</v>
      </c>
      <c r="I10">
        <f>IF(A10=0,0,+VLOOKUP($A10,'по изворима и контима'!$A$12:H$499,7,FALSE))</f>
        <v>0</v>
      </c>
      <c r="J10">
        <f>IF(A10=0,0,+VLOOKUP($A10,'по изворима и контима'!$A$12:I$499,8,FALSE))</f>
        <v>0</v>
      </c>
      <c r="K10">
        <f>IF(B10=0,0,+VLOOKUP($A10,'по изворима и контима'!$A$12:J$499,9,FALSE))</f>
        <v>0</v>
      </c>
      <c r="L10">
        <f>IF($A10=0,0,+VLOOKUP($F10,spisak!$C$11:$F$30,3,FALSE))</f>
        <v>0</v>
      </c>
      <c r="M10">
        <f>IF($A10=0,0,+VLOOKUP($F10,spisak!$C$11:$F$30,4,FALSE))</f>
        <v>0</v>
      </c>
      <c r="N10" s="140">
        <f>+IF(A10=0,0,"nakon 2019")</f>
        <v>0</v>
      </c>
      <c r="O10" s="122">
        <f>IF(C10=0,0,+VLOOKUP($A10,'по изворима и контима'!$A$12:R$499,COLUMN('по изворима и контима'!P:P),FALSE))</f>
        <v>0</v>
      </c>
    </row>
    <row r="11" spans="1:18" x14ac:dyDescent="0.25">
      <c r="A11">
        <f>+IF(MAX(A$4:A8)&gt;=A$1,0,MAX(A$4:A8)+1)</f>
        <v>0</v>
      </c>
      <c r="B11">
        <f t="shared" si="1"/>
        <v>0</v>
      </c>
      <c r="C11" s="121">
        <f>IF(A11=0,0,+spisak!A$4)</f>
        <v>0</v>
      </c>
      <c r="D11">
        <f>IF(A11=0,0,+spisak!C$4)</f>
        <v>0</v>
      </c>
      <c r="E11" s="169">
        <f>IF(A11=0,0,+spisak!#REF!)</f>
        <v>0</v>
      </c>
      <c r="F11">
        <f>IF(A11=0,0,+VLOOKUP($A11,'по изворима и контима'!$A$12:D$499,4,FALSE))</f>
        <v>0</v>
      </c>
      <c r="G11">
        <f>IF(A11=0,0,+VLOOKUP($A11,'по изворима и контима'!$A$12:G$499,5,FALSE))</f>
        <v>0</v>
      </c>
      <c r="H11">
        <f>IF(A11=0,0,+VLOOKUP($A11,'по изворима и контима'!$A$12:H$499,6,FALSE))</f>
        <v>0</v>
      </c>
      <c r="I11">
        <f>IF(A11=0,0,+VLOOKUP($A11,'по изворима и контима'!$A$12:H$499,7,FALSE))</f>
        <v>0</v>
      </c>
      <c r="J11">
        <f>IF(A11=0,0,+VLOOKUP($A11,'по изворима и контима'!$A$12:I$499,8,FALSE))</f>
        <v>0</v>
      </c>
      <c r="K11">
        <f>IF(B11=0,0,+VLOOKUP($A11,'по изворима и контима'!$A$12:J$499,9,FALSE))</f>
        <v>0</v>
      </c>
      <c r="L11">
        <f>IF($A11=0,0,+VLOOKUP($F11,spisak!$C$11:$F$30,3,FALSE))</f>
        <v>0</v>
      </c>
      <c r="M11">
        <f>IF($A11=0,0,+VLOOKUP($F11,spisak!$C$11:$F$30,4,FALSE))</f>
        <v>0</v>
      </c>
      <c r="N11" s="140">
        <f t="shared" ref="N11" si="2">+IF(A11=0,0,"do 2015")</f>
        <v>0</v>
      </c>
      <c r="O11" s="122">
        <f>IF(A11=0,0,+VLOOKUP($A11,'по изворима и контима'!$A$12:L$499,COLUMN('по изворима и контима'!J:J),FALSE))</f>
        <v>0</v>
      </c>
    </row>
    <row r="12" spans="1:18" x14ac:dyDescent="0.25">
      <c r="A12">
        <f>+A11</f>
        <v>0</v>
      </c>
      <c r="B12">
        <f t="shared" si="1"/>
        <v>0</v>
      </c>
      <c r="C12" s="121">
        <f>IF(A12=0,0,+spisak!A$4)</f>
        <v>0</v>
      </c>
      <c r="D12">
        <f>IF(A12=0,0,+spisak!C$4)</f>
        <v>0</v>
      </c>
      <c r="E12" s="169">
        <f>IF(A12=0,0,+spisak!#REF!)</f>
        <v>0</v>
      </c>
      <c r="F12">
        <f>IF(A12=0,0,+VLOOKUP($A12,'по изворима и контима'!$A$12:D$499,4,FALSE))</f>
        <v>0</v>
      </c>
      <c r="G12">
        <f>IF(A12=0,0,+VLOOKUP($A12,'по изворима и контима'!$A$12:G$499,5,FALSE))</f>
        <v>0</v>
      </c>
      <c r="H12">
        <f>IF(A12=0,0,+VLOOKUP($A12,'по изворима и контима'!$A$12:H$499,6,FALSE))</f>
        <v>0</v>
      </c>
      <c r="I12">
        <f>IF(A12=0,0,+VLOOKUP($A12,'по изворима и контима'!$A$12:H$499,7,FALSE))</f>
        <v>0</v>
      </c>
      <c r="J12">
        <f>IF(A12=0,0,+VLOOKUP($A12,'по изворима и контима'!$A$12:I$499,8,FALSE))</f>
        <v>0</v>
      </c>
      <c r="K12">
        <f>IF(B12=0,0,+VLOOKUP($A12,'по изворима и контима'!$A$12:J$499,9,FALSE))</f>
        <v>0</v>
      </c>
      <c r="L12">
        <f>IF($A12=0,0,+VLOOKUP($F12,spisak!$C$11:$F$30,3,FALSE))</f>
        <v>0</v>
      </c>
      <c r="M12">
        <f>IF($A12=0,0,+VLOOKUP($F12,spisak!$C$11:$F$30,4,FALSE))</f>
        <v>0</v>
      </c>
      <c r="N12" s="140">
        <f t="shared" ref="N12" si="3">+IF(A12=0,0,"2016-plan")</f>
        <v>0</v>
      </c>
      <c r="O12" s="122">
        <f>IF(A12=0,0,+VLOOKUP($A12,'по изворима и контима'!$A$12:R$499,COLUMN('по изворима и контима'!K:K),FALSE))</f>
        <v>0</v>
      </c>
    </row>
    <row r="13" spans="1:18" x14ac:dyDescent="0.25">
      <c r="A13">
        <f t="shared" ref="A13:A24" si="4">+A12</f>
        <v>0</v>
      </c>
      <c r="B13">
        <f t="shared" si="1"/>
        <v>0</v>
      </c>
      <c r="C13" s="121">
        <f>IF(A13=0,0,+spisak!A$4)</f>
        <v>0</v>
      </c>
      <c r="D13">
        <f>IF(A13=0,0,+spisak!C$4)</f>
        <v>0</v>
      </c>
      <c r="E13" s="169">
        <f>IF(A13=0,0,+spisak!#REF!)</f>
        <v>0</v>
      </c>
      <c r="F13">
        <f>IF(A13=0,0,+VLOOKUP($A13,'по изворима и контима'!$A$12:D$499,4,FALSE))</f>
        <v>0</v>
      </c>
      <c r="G13">
        <f>IF(A13=0,0,+VLOOKUP($A13,'по изворима и контима'!$A$12:G$499,5,FALSE))</f>
        <v>0</v>
      </c>
      <c r="H13">
        <f>IF(A13=0,0,+VLOOKUP($A13,'по изворима и контима'!$A$12:H$499,6,FALSE))</f>
        <v>0</v>
      </c>
      <c r="I13">
        <f>IF(A13=0,0,+VLOOKUP($A13,'по изворима и контима'!$A$12:H$499,7,FALSE))</f>
        <v>0</v>
      </c>
      <c r="J13">
        <f>IF(A13=0,0,+VLOOKUP($A13,'по изворима и контима'!$A$12:I$499,8,FALSE))</f>
        <v>0</v>
      </c>
      <c r="K13">
        <f>IF(B13=0,0,+VLOOKUP($A13,'по изворима и контима'!$A$12:J$499,9,FALSE))</f>
        <v>0</v>
      </c>
      <c r="L13">
        <f>IF($A13=0,0,+VLOOKUP($F13,spisak!$C$11:$F$30,3,FALSE))</f>
        <v>0</v>
      </c>
      <c r="M13">
        <f>IF($A13=0,0,+VLOOKUP($F13,spisak!$C$11:$F$30,4,FALSE))</f>
        <v>0</v>
      </c>
      <c r="N13" s="140">
        <f t="shared" ref="N13" si="5">+IF(A13=0,0,"2016-procena")</f>
        <v>0</v>
      </c>
      <c r="O13" s="122">
        <f>IF(A13=0,0,+VLOOKUP($A13,'по изворима и контима'!$A$12:R$499,COLUMN('по изворима и контима'!L:L),FALSE))</f>
        <v>0</v>
      </c>
    </row>
    <row r="14" spans="1:18" x14ac:dyDescent="0.25">
      <c r="A14">
        <f t="shared" si="4"/>
        <v>0</v>
      </c>
      <c r="B14">
        <f t="shared" si="1"/>
        <v>0</v>
      </c>
      <c r="C14" s="121">
        <f>IF(A14=0,0,+spisak!A$4)</f>
        <v>0</v>
      </c>
      <c r="D14">
        <f>IF(A14=0,0,+spisak!C$4)</f>
        <v>0</v>
      </c>
      <c r="E14" s="169">
        <f>IF(A14=0,0,+spisak!#REF!)</f>
        <v>0</v>
      </c>
      <c r="F14">
        <f>IF(A14=0,0,+VLOOKUP($A14,'по изворима и контима'!$A$12:D$499,4,FALSE))</f>
        <v>0</v>
      </c>
      <c r="G14">
        <f>IF(A14=0,0,+VLOOKUP($A14,'по изворима и контима'!$A$12:G$499,5,FALSE))</f>
        <v>0</v>
      </c>
      <c r="H14">
        <f>IF(A14=0,0,+VLOOKUP($A14,'по изворима и контима'!$A$12:H$499,6,FALSE))</f>
        <v>0</v>
      </c>
      <c r="I14">
        <f>IF(A14=0,0,+VLOOKUP($A14,'по изворима и контима'!$A$12:H$499,7,FALSE))</f>
        <v>0</v>
      </c>
      <c r="J14">
        <f>IF(A14=0,0,+VLOOKUP($A14,'по изворима и контима'!$A$12:I$499,8,FALSE))</f>
        <v>0</v>
      </c>
      <c r="K14">
        <f>IF(B14=0,0,+VLOOKUP($A14,'по изворима и контима'!$A$12:J$499,9,FALSE))</f>
        <v>0</v>
      </c>
      <c r="L14">
        <f>IF($A14=0,0,+VLOOKUP($F14,spisak!$C$11:$F$30,3,FALSE))</f>
        <v>0</v>
      </c>
      <c r="M14">
        <f>IF($A14=0,0,+VLOOKUP($F14,spisak!$C$11:$F$30,4,FALSE))</f>
        <v>0</v>
      </c>
      <c r="N14" s="140">
        <f t="shared" ref="N14" si="6">+IF(A14=0,0,"2017")</f>
        <v>0</v>
      </c>
      <c r="O14" s="122">
        <f>IF(A14=0,0,+VLOOKUP($A14,'по изворима и контима'!$A$12:R$499,COLUMN('по изворима и контима'!M:M),FALSE))</f>
        <v>0</v>
      </c>
    </row>
    <row r="15" spans="1:18" x14ac:dyDescent="0.25">
      <c r="A15">
        <f t="shared" si="4"/>
        <v>0</v>
      </c>
      <c r="B15">
        <f t="shared" si="1"/>
        <v>0</v>
      </c>
      <c r="C15" s="121">
        <f>IF(A15=0,0,+spisak!A$4)</f>
        <v>0</v>
      </c>
      <c r="D15">
        <f>IF(A15=0,0,+spisak!C$4)</f>
        <v>0</v>
      </c>
      <c r="E15" s="169">
        <f>IF(A15=0,0,+spisak!#REF!)</f>
        <v>0</v>
      </c>
      <c r="F15">
        <f>IF(A15=0,0,+VLOOKUP($A15,'по изворима и контима'!$A$12:D$499,4,FALSE))</f>
        <v>0</v>
      </c>
      <c r="G15">
        <f>IF(A15=0,0,+VLOOKUP($A15,'по изворима и контима'!$A$12:G$499,5,FALSE))</f>
        <v>0</v>
      </c>
      <c r="H15">
        <f>IF(A15=0,0,+VLOOKUP($A15,'по изворима и контима'!$A$12:H$499,6,FALSE))</f>
        <v>0</v>
      </c>
      <c r="I15">
        <f>IF(A15=0,0,+VLOOKUP($A15,'по изворима и контима'!$A$12:H$499,7,FALSE))</f>
        <v>0</v>
      </c>
      <c r="J15">
        <f>IF(A15=0,0,+VLOOKUP($A15,'по изворима и контима'!$A$12:I$499,8,FALSE))</f>
        <v>0</v>
      </c>
      <c r="K15">
        <f>IF(B15=0,0,+VLOOKUP($A15,'по изворима и контима'!$A$12:J$499,9,FALSE))</f>
        <v>0</v>
      </c>
      <c r="L15">
        <f>IF($A15=0,0,+VLOOKUP($F15,spisak!$C$11:$F$30,3,FALSE))</f>
        <v>0</v>
      </c>
      <c r="M15">
        <f>IF($A15=0,0,+VLOOKUP($F15,spisak!$C$11:$F$30,4,FALSE))</f>
        <v>0</v>
      </c>
      <c r="N15" s="140">
        <f t="shared" ref="N15" si="7">+IF(A15=0,0,"2018")</f>
        <v>0</v>
      </c>
      <c r="O15" s="122">
        <f>IF(C15=0,0,+VLOOKUP($A15,'по изворима и контима'!$A$12:R$499,COLUMN('по изворима и контима'!N:N),FALSE))</f>
        <v>0</v>
      </c>
    </row>
    <row r="16" spans="1:18" x14ac:dyDescent="0.25">
      <c r="A16">
        <f t="shared" si="4"/>
        <v>0</v>
      </c>
      <c r="B16">
        <f t="shared" si="1"/>
        <v>0</v>
      </c>
      <c r="C16" s="121">
        <f>IF(A16=0,0,+spisak!A$4)</f>
        <v>0</v>
      </c>
      <c r="D16">
        <f>IF(A16=0,0,+spisak!C$4)</f>
        <v>0</v>
      </c>
      <c r="E16" s="169">
        <f>IF(A16=0,0,+spisak!#REF!)</f>
        <v>0</v>
      </c>
      <c r="F16">
        <f>IF(A16=0,0,+VLOOKUP($A16,'по изворима и контима'!$A$12:D$499,4,FALSE))</f>
        <v>0</v>
      </c>
      <c r="G16">
        <f>IF(A16=0,0,+VLOOKUP($A16,'по изворима и контима'!$A$12:G$499,5,FALSE))</f>
        <v>0</v>
      </c>
      <c r="H16">
        <f>IF(A16=0,0,+VLOOKUP($A16,'по изворима и контима'!$A$12:H$499,6,FALSE))</f>
        <v>0</v>
      </c>
      <c r="I16">
        <f>IF(A16=0,0,+VLOOKUP($A16,'по изворима и контима'!$A$12:H$499,7,FALSE))</f>
        <v>0</v>
      </c>
      <c r="J16">
        <f>IF(A16=0,0,+VLOOKUP($A16,'по изворима и контима'!$A$12:I$499,8,FALSE))</f>
        <v>0</v>
      </c>
      <c r="K16">
        <f>IF(B16=0,0,+VLOOKUP($A16,'по изворима и контима'!$A$12:J$499,9,FALSE))</f>
        <v>0</v>
      </c>
      <c r="L16">
        <f>IF($A16=0,0,+VLOOKUP($F16,spisak!$C$11:$F$30,3,FALSE))</f>
        <v>0</v>
      </c>
      <c r="M16">
        <f>IF($A16=0,0,+VLOOKUP($F16,spisak!$C$11:$F$30,4,FALSE))</f>
        <v>0</v>
      </c>
      <c r="N16" s="140">
        <f t="shared" ref="N16" si="8">+IF(A16=0,0,"2019")</f>
        <v>0</v>
      </c>
      <c r="O16" s="122">
        <f>IF(C16=0,0,+VLOOKUP($A16,'по изворима и контима'!$A$12:R$499,COLUMN('по изворима и контима'!O:O),FALSE))</f>
        <v>0</v>
      </c>
    </row>
    <row r="17" spans="1:15" x14ac:dyDescent="0.25">
      <c r="A17">
        <f t="shared" si="4"/>
        <v>0</v>
      </c>
      <c r="B17">
        <f t="shared" si="1"/>
        <v>0</v>
      </c>
      <c r="C17" s="121">
        <f>IF(A17=0,0,+spisak!A$4)</f>
        <v>0</v>
      </c>
      <c r="D17">
        <f>IF(A17=0,0,+spisak!C$4)</f>
        <v>0</v>
      </c>
      <c r="E17" s="169">
        <f>IF(A17=0,0,+spisak!#REF!)</f>
        <v>0</v>
      </c>
      <c r="F17">
        <f>IF(A17=0,0,+VLOOKUP($A17,'по изворима и контима'!$A$12:D$499,4,FALSE))</f>
        <v>0</v>
      </c>
      <c r="G17">
        <f>IF(A17=0,0,+VLOOKUP($A17,'по изворима и контима'!$A$12:G$499,5,FALSE))</f>
        <v>0</v>
      </c>
      <c r="H17">
        <f>IF(A17=0,0,+VLOOKUP($A17,'по изворима и контима'!$A$12:H$499,6,FALSE))</f>
        <v>0</v>
      </c>
      <c r="I17">
        <f>IF(A17=0,0,+VLOOKUP($A17,'по изворима и контима'!$A$12:H$499,7,FALSE))</f>
        <v>0</v>
      </c>
      <c r="J17">
        <f>IF(A17=0,0,+VLOOKUP($A17,'по изворима и контима'!$A$12:I$499,8,FALSE))</f>
        <v>0</v>
      </c>
      <c r="K17">
        <f>IF(B17=0,0,+VLOOKUP($A17,'по изворима и контима'!$A$12:J$499,9,FALSE))</f>
        <v>0</v>
      </c>
      <c r="L17">
        <f>IF($A17=0,0,+VLOOKUP($F17,spisak!$C$11:$F$30,3,FALSE))</f>
        <v>0</v>
      </c>
      <c r="M17">
        <f>IF($A17=0,0,+VLOOKUP($F17,spisak!$C$11:$F$30,4,FALSE))</f>
        <v>0</v>
      </c>
      <c r="N17" s="140">
        <f t="shared" ref="N17" si="9">+IF(A17=0,0,"nakon 2019")</f>
        <v>0</v>
      </c>
      <c r="O17" s="122">
        <f>IF(C17=0,0,+VLOOKUP($A17,'по изворима и контима'!$A$12:R$499,COLUMN('по изворима и контима'!P:P),FALSE))</f>
        <v>0</v>
      </c>
    </row>
    <row r="18" spans="1:15" x14ac:dyDescent="0.25">
      <c r="A18">
        <f>+IF(MAX(A$4:A15)&gt;=A$1,0,MAX(A$4:A15)+1)</f>
        <v>0</v>
      </c>
      <c r="B18">
        <f t="shared" si="1"/>
        <v>0</v>
      </c>
      <c r="C18" s="121">
        <f>IF(A18=0,0,+spisak!A$4)</f>
        <v>0</v>
      </c>
      <c r="D18">
        <f>IF(A18=0,0,+spisak!C$4)</f>
        <v>0</v>
      </c>
      <c r="E18" s="169">
        <f>IF(A18=0,0,+spisak!#REF!)</f>
        <v>0</v>
      </c>
      <c r="F18">
        <f>IF(A18=0,0,+VLOOKUP($A18,'по изворима и контима'!$A$12:D$499,4,FALSE))</f>
        <v>0</v>
      </c>
      <c r="G18">
        <f>IF(A18=0,0,+VLOOKUP($A18,'по изворима и контима'!$A$12:G$499,5,FALSE))</f>
        <v>0</v>
      </c>
      <c r="H18">
        <f>IF(A18=0,0,+VLOOKUP($A18,'по изворима и контима'!$A$12:H$499,6,FALSE))</f>
        <v>0</v>
      </c>
      <c r="I18">
        <f>IF(A18=0,0,+VLOOKUP($A18,'по изворима и контима'!$A$12:H$499,7,FALSE))</f>
        <v>0</v>
      </c>
      <c r="J18">
        <f>IF(A18=0,0,+VLOOKUP($A18,'по изворима и контима'!$A$12:I$499,8,FALSE))</f>
        <v>0</v>
      </c>
      <c r="K18">
        <f>IF(B18=0,0,+VLOOKUP($A18,'по изворима и контима'!$A$12:J$499,9,FALSE))</f>
        <v>0</v>
      </c>
      <c r="L18">
        <f>IF($A18=0,0,+VLOOKUP($F18,spisak!$C$11:$F$30,3,FALSE))</f>
        <v>0</v>
      </c>
      <c r="M18">
        <f>IF($A18=0,0,+VLOOKUP($F18,spisak!$C$11:$F$30,4,FALSE))</f>
        <v>0</v>
      </c>
      <c r="N18" s="140">
        <f t="shared" ref="N18" si="10">+IF(A18=0,0,"do 2015")</f>
        <v>0</v>
      </c>
      <c r="O18" s="122">
        <f>IF(A18=0,0,+VLOOKUP($A18,'по изворима и контима'!$A$12:L$499,COLUMN('по изворима и контима'!J:J),FALSE))</f>
        <v>0</v>
      </c>
    </row>
    <row r="19" spans="1:15" x14ac:dyDescent="0.25">
      <c r="A19">
        <f>+A18</f>
        <v>0</v>
      </c>
      <c r="B19">
        <f t="shared" si="1"/>
        <v>0</v>
      </c>
      <c r="C19" s="121">
        <f>IF(A19=0,0,+spisak!A$4)</f>
        <v>0</v>
      </c>
      <c r="D19">
        <f>IF(A19=0,0,+spisak!C$4)</f>
        <v>0</v>
      </c>
      <c r="E19" s="169">
        <f>IF(A19=0,0,+spisak!#REF!)</f>
        <v>0</v>
      </c>
      <c r="F19">
        <f>IF(A19=0,0,+VLOOKUP($A19,'по изворима и контима'!$A$12:D$499,4,FALSE))</f>
        <v>0</v>
      </c>
      <c r="G19">
        <f>IF(A19=0,0,+VLOOKUP($A19,'по изворима и контима'!$A$12:G$499,5,FALSE))</f>
        <v>0</v>
      </c>
      <c r="H19">
        <f>IF(A19=0,0,+VLOOKUP($A19,'по изворима и контима'!$A$12:H$499,6,FALSE))</f>
        <v>0</v>
      </c>
      <c r="I19">
        <f>IF(A19=0,0,+VLOOKUP($A19,'по изворима и контима'!$A$12:H$499,7,FALSE))</f>
        <v>0</v>
      </c>
      <c r="J19">
        <f>IF(A19=0,0,+VLOOKUP($A19,'по изворима и контима'!$A$12:I$499,8,FALSE))</f>
        <v>0</v>
      </c>
      <c r="K19">
        <f>IF(B19=0,0,+VLOOKUP($A19,'по изворима и контима'!$A$12:J$499,9,FALSE))</f>
        <v>0</v>
      </c>
      <c r="L19">
        <f>IF($A19=0,0,+VLOOKUP($F19,spisak!$C$11:$F$30,3,FALSE))</f>
        <v>0</v>
      </c>
      <c r="M19">
        <f>IF($A19=0,0,+VLOOKUP($F19,spisak!$C$11:$F$30,4,FALSE))</f>
        <v>0</v>
      </c>
      <c r="N19" s="140">
        <f t="shared" ref="N19" si="11">+IF(A19=0,0,"2016-plan")</f>
        <v>0</v>
      </c>
      <c r="O19" s="122">
        <f>IF(A19=0,0,+VLOOKUP($A19,'по изворима и контима'!$A$12:R$499,COLUMN('по изворима и контима'!K:K),FALSE))</f>
        <v>0</v>
      </c>
    </row>
    <row r="20" spans="1:15" x14ac:dyDescent="0.25">
      <c r="A20">
        <f t="shared" si="4"/>
        <v>0</v>
      </c>
      <c r="B20">
        <f t="shared" si="1"/>
        <v>0</v>
      </c>
      <c r="C20" s="121">
        <f>IF(A20=0,0,+spisak!A$4)</f>
        <v>0</v>
      </c>
      <c r="D20">
        <f>IF(A20=0,0,+spisak!C$4)</f>
        <v>0</v>
      </c>
      <c r="E20" s="169">
        <f>IF(A20=0,0,+spisak!#REF!)</f>
        <v>0</v>
      </c>
      <c r="F20">
        <f>IF(A20=0,0,+VLOOKUP($A20,'по изворима и контима'!$A$12:D$499,4,FALSE))</f>
        <v>0</v>
      </c>
      <c r="G20">
        <f>IF(A20=0,0,+VLOOKUP($A20,'по изворима и контима'!$A$12:G$499,5,FALSE))</f>
        <v>0</v>
      </c>
      <c r="H20">
        <f>IF(A20=0,0,+VLOOKUP($A20,'по изворима и контима'!$A$12:H$499,6,FALSE))</f>
        <v>0</v>
      </c>
      <c r="I20">
        <f>IF(A20=0,0,+VLOOKUP($A20,'по изворима и контима'!$A$12:H$499,7,FALSE))</f>
        <v>0</v>
      </c>
      <c r="J20">
        <f>IF(A20=0,0,+VLOOKUP($A20,'по изворима и контима'!$A$12:I$499,8,FALSE))</f>
        <v>0</v>
      </c>
      <c r="K20">
        <f>IF(B20=0,0,+VLOOKUP($A20,'по изворима и контима'!$A$12:J$499,9,FALSE))</f>
        <v>0</v>
      </c>
      <c r="L20">
        <f>IF($A20=0,0,+VLOOKUP($F20,spisak!$C$11:$F$30,3,FALSE))</f>
        <v>0</v>
      </c>
      <c r="M20">
        <f>IF($A20=0,0,+VLOOKUP($F20,spisak!$C$11:$F$30,4,FALSE))</f>
        <v>0</v>
      </c>
      <c r="N20" s="140">
        <f t="shared" ref="N20" si="12">+IF(A20=0,0,"2016-procena")</f>
        <v>0</v>
      </c>
      <c r="O20" s="122">
        <f>IF(A20=0,0,+VLOOKUP($A20,'по изворима и контима'!$A$12:R$499,COLUMN('по изворима и контима'!L:L),FALSE))</f>
        <v>0</v>
      </c>
    </row>
    <row r="21" spans="1:15" x14ac:dyDescent="0.25">
      <c r="A21">
        <f t="shared" si="4"/>
        <v>0</v>
      </c>
      <c r="B21">
        <f t="shared" si="1"/>
        <v>0</v>
      </c>
      <c r="C21" s="121">
        <f>IF(A21=0,0,+spisak!A$4)</f>
        <v>0</v>
      </c>
      <c r="D21">
        <f>IF(A21=0,0,+spisak!C$4)</f>
        <v>0</v>
      </c>
      <c r="E21" s="169">
        <f>IF(A21=0,0,+spisak!#REF!)</f>
        <v>0</v>
      </c>
      <c r="F21">
        <f>IF(A21=0,0,+VLOOKUP($A21,'по изворима и контима'!$A$12:D$499,4,FALSE))</f>
        <v>0</v>
      </c>
      <c r="G21">
        <f>IF(A21=0,0,+VLOOKUP($A21,'по изворима и контима'!$A$12:G$499,5,FALSE))</f>
        <v>0</v>
      </c>
      <c r="H21">
        <f>IF(A21=0,0,+VLOOKUP($A21,'по изворима и контима'!$A$12:H$499,6,FALSE))</f>
        <v>0</v>
      </c>
      <c r="I21">
        <f>IF(A21=0,0,+VLOOKUP($A21,'по изворима и контима'!$A$12:H$499,7,FALSE))</f>
        <v>0</v>
      </c>
      <c r="J21">
        <f>IF(A21=0,0,+VLOOKUP($A21,'по изворима и контима'!$A$12:I$499,8,FALSE))</f>
        <v>0</v>
      </c>
      <c r="K21">
        <f>IF(B21=0,0,+VLOOKUP($A21,'по изворима и контима'!$A$12:J$499,9,FALSE))</f>
        <v>0</v>
      </c>
      <c r="L21">
        <f>IF($A21=0,0,+VLOOKUP($F21,spisak!$C$11:$F$30,3,FALSE))</f>
        <v>0</v>
      </c>
      <c r="M21">
        <f>IF($A21=0,0,+VLOOKUP($F21,spisak!$C$11:$F$30,4,FALSE))</f>
        <v>0</v>
      </c>
      <c r="N21" s="140">
        <f t="shared" ref="N21" si="13">+IF(A21=0,0,"2017")</f>
        <v>0</v>
      </c>
      <c r="O21" s="122">
        <f>IF(A21=0,0,+VLOOKUP($A21,'по изворима и контима'!$A$12:R$499,COLUMN('по изворима и контима'!M:M),FALSE))</f>
        <v>0</v>
      </c>
    </row>
    <row r="22" spans="1:15" x14ac:dyDescent="0.25">
      <c r="A22">
        <f t="shared" si="4"/>
        <v>0</v>
      </c>
      <c r="B22">
        <f t="shared" si="1"/>
        <v>0</v>
      </c>
      <c r="C22" s="121">
        <f>IF(A22=0,0,+spisak!A$4)</f>
        <v>0</v>
      </c>
      <c r="D22">
        <f>IF(A22=0,0,+spisak!C$4)</f>
        <v>0</v>
      </c>
      <c r="E22" s="169">
        <f>IF(A22=0,0,+spisak!#REF!)</f>
        <v>0</v>
      </c>
      <c r="F22">
        <f>IF(A22=0,0,+VLOOKUP($A22,'по изворима и контима'!$A$12:D$499,4,FALSE))</f>
        <v>0</v>
      </c>
      <c r="G22">
        <f>IF(A22=0,0,+VLOOKUP($A22,'по изворима и контима'!$A$12:G$499,5,FALSE))</f>
        <v>0</v>
      </c>
      <c r="H22">
        <f>IF(A22=0,0,+VLOOKUP($A22,'по изворима и контима'!$A$12:H$499,6,FALSE))</f>
        <v>0</v>
      </c>
      <c r="I22">
        <f>IF(A22=0,0,+VLOOKUP($A22,'по изворима и контима'!$A$12:H$499,7,FALSE))</f>
        <v>0</v>
      </c>
      <c r="J22">
        <f>IF(A22=0,0,+VLOOKUP($A22,'по изворима и контима'!$A$12:I$499,8,FALSE))</f>
        <v>0</v>
      </c>
      <c r="K22">
        <f>IF(B22=0,0,+VLOOKUP($A22,'по изворима и контима'!$A$12:J$499,9,FALSE))</f>
        <v>0</v>
      </c>
      <c r="L22">
        <f>IF($A22=0,0,+VLOOKUP($F22,spisak!$C$11:$F$30,3,FALSE))</f>
        <v>0</v>
      </c>
      <c r="M22">
        <f>IF($A22=0,0,+VLOOKUP($F22,spisak!$C$11:$F$30,4,FALSE))</f>
        <v>0</v>
      </c>
      <c r="N22" s="140">
        <f t="shared" ref="N22" si="14">+IF(A22=0,0,"2018")</f>
        <v>0</v>
      </c>
      <c r="O22" s="122">
        <f>IF(C22=0,0,+VLOOKUP($A22,'по изворима и контима'!$A$12:R$499,COLUMN('по изворима и контима'!N:N),FALSE))</f>
        <v>0</v>
      </c>
    </row>
    <row r="23" spans="1:15" x14ac:dyDescent="0.25">
      <c r="A23">
        <f t="shared" si="4"/>
        <v>0</v>
      </c>
      <c r="B23">
        <f t="shared" si="1"/>
        <v>0</v>
      </c>
      <c r="C23" s="121">
        <f>IF(A23=0,0,+spisak!A$4)</f>
        <v>0</v>
      </c>
      <c r="D23">
        <f>IF(A23=0,0,+spisak!C$4)</f>
        <v>0</v>
      </c>
      <c r="E23" s="169">
        <f>IF(A23=0,0,+spisak!#REF!)</f>
        <v>0</v>
      </c>
      <c r="F23">
        <f>IF(A23=0,0,+VLOOKUP($A23,'по изворима и контима'!$A$12:D$499,4,FALSE))</f>
        <v>0</v>
      </c>
      <c r="G23">
        <f>IF(A23=0,0,+VLOOKUP($A23,'по изворима и контима'!$A$12:G$499,5,FALSE))</f>
        <v>0</v>
      </c>
      <c r="H23">
        <f>IF(A23=0,0,+VLOOKUP($A23,'по изворима и контима'!$A$12:H$499,6,FALSE))</f>
        <v>0</v>
      </c>
      <c r="I23">
        <f>IF(A23=0,0,+VLOOKUP($A23,'по изворима и контима'!$A$12:H$499,7,FALSE))</f>
        <v>0</v>
      </c>
      <c r="J23">
        <f>IF(A23=0,0,+VLOOKUP($A23,'по изворима и контима'!$A$12:I$499,8,FALSE))</f>
        <v>0</v>
      </c>
      <c r="K23">
        <f>IF(B23=0,0,+VLOOKUP($A23,'по изворима и контима'!$A$12:J$499,9,FALSE))</f>
        <v>0</v>
      </c>
      <c r="L23">
        <f>IF($A23=0,0,+VLOOKUP($F23,spisak!$C$11:$F$30,3,FALSE))</f>
        <v>0</v>
      </c>
      <c r="M23">
        <f>IF($A23=0,0,+VLOOKUP($F23,spisak!$C$11:$F$30,4,FALSE))</f>
        <v>0</v>
      </c>
      <c r="N23" s="140">
        <f t="shared" ref="N23" si="15">+IF(A23=0,0,"2019")</f>
        <v>0</v>
      </c>
      <c r="O23" s="122">
        <f>IF(C23=0,0,+VLOOKUP($A23,'по изворима и контима'!$A$12:R$499,COLUMN('по изворима и контима'!O:O),FALSE))</f>
        <v>0</v>
      </c>
    </row>
    <row r="24" spans="1:15" x14ac:dyDescent="0.25">
      <c r="A24">
        <f t="shared" si="4"/>
        <v>0</v>
      </c>
      <c r="B24">
        <f t="shared" si="1"/>
        <v>0</v>
      </c>
      <c r="C24" s="121">
        <f>IF(A24=0,0,+spisak!A$4)</f>
        <v>0</v>
      </c>
      <c r="D24">
        <f>IF(A24=0,0,+spisak!C$4)</f>
        <v>0</v>
      </c>
      <c r="E24" s="169">
        <f>IF(A24=0,0,+spisak!#REF!)</f>
        <v>0</v>
      </c>
      <c r="F24">
        <f>IF(A24=0,0,+VLOOKUP($A24,'по изворима и контима'!$A$12:D$499,4,FALSE))</f>
        <v>0</v>
      </c>
      <c r="G24">
        <f>IF(A24=0,0,+VLOOKUP($A24,'по изворима и контима'!$A$12:G$499,5,FALSE))</f>
        <v>0</v>
      </c>
      <c r="H24">
        <f>IF(A24=0,0,+VLOOKUP($A24,'по изворима и контима'!$A$12:H$499,6,FALSE))</f>
        <v>0</v>
      </c>
      <c r="I24">
        <f>IF(A24=0,0,+VLOOKUP($A24,'по изворима и контима'!$A$12:H$499,7,FALSE))</f>
        <v>0</v>
      </c>
      <c r="J24">
        <f>IF(A24=0,0,+VLOOKUP($A24,'по изворима и контима'!$A$12:I$499,8,FALSE))</f>
        <v>0</v>
      </c>
      <c r="K24">
        <f>IF(B24=0,0,+VLOOKUP($A24,'по изворима и контима'!$A$12:J$499,9,FALSE))</f>
        <v>0</v>
      </c>
      <c r="L24">
        <f>IF($A24=0,0,+VLOOKUP($F24,spisak!$C$11:$F$30,3,FALSE))</f>
        <v>0</v>
      </c>
      <c r="M24">
        <f>IF($A24=0,0,+VLOOKUP($F24,spisak!$C$11:$F$30,4,FALSE))</f>
        <v>0</v>
      </c>
      <c r="N24" s="140">
        <f t="shared" ref="N24" si="16">+IF(A24=0,0,"nakon 2019")</f>
        <v>0</v>
      </c>
      <c r="O24" s="122">
        <f>IF(C24=0,0,+VLOOKUP($A24,'по изворима и контима'!$A$12:R$499,COLUMN('по изворима и контима'!P:P),FALSE))</f>
        <v>0</v>
      </c>
    </row>
    <row r="25" spans="1:15" x14ac:dyDescent="0.25">
      <c r="A25">
        <f>+IF(MAX(A$4:A22)&gt;=A$1,0,MAX(A$4:A22)+1)</f>
        <v>0</v>
      </c>
      <c r="B25">
        <f t="shared" si="1"/>
        <v>0</v>
      </c>
      <c r="C25" s="121">
        <f>IF(A25=0,0,+spisak!A$4)</f>
        <v>0</v>
      </c>
      <c r="D25">
        <f>IF(A25=0,0,+spisak!C$4)</f>
        <v>0</v>
      </c>
      <c r="E25" s="169">
        <f>IF(A25=0,0,+spisak!#REF!)</f>
        <v>0</v>
      </c>
      <c r="F25">
        <f>IF(A25=0,0,+VLOOKUP($A25,'по изворима и контима'!$A$12:D$499,4,FALSE))</f>
        <v>0</v>
      </c>
      <c r="G25">
        <f>IF(A25=0,0,+VLOOKUP($A25,'по изворима и контима'!$A$12:G$499,5,FALSE))</f>
        <v>0</v>
      </c>
      <c r="H25">
        <f>IF(A25=0,0,+VLOOKUP($A25,'по изворима и контима'!$A$12:H$499,6,FALSE))</f>
        <v>0</v>
      </c>
      <c r="I25">
        <f>IF(A25=0,0,+VLOOKUP($A25,'по изворима и контима'!$A$12:H$499,7,FALSE))</f>
        <v>0</v>
      </c>
      <c r="J25">
        <f>IF(A25=0,0,+VLOOKUP($A25,'по изворима и контима'!$A$12:I$499,8,FALSE))</f>
        <v>0</v>
      </c>
      <c r="K25">
        <f>IF(B25=0,0,+VLOOKUP($A25,'по изворима и контима'!$A$12:J$499,9,FALSE))</f>
        <v>0</v>
      </c>
      <c r="L25">
        <f>IF($A25=0,0,+VLOOKUP($F25,spisak!$C$11:$F$30,3,FALSE))</f>
        <v>0</v>
      </c>
      <c r="M25">
        <f>IF($A25=0,0,+VLOOKUP($F25,spisak!$C$11:$F$30,4,FALSE))</f>
        <v>0</v>
      </c>
      <c r="N25" s="140">
        <f t="shared" ref="N25" si="17">+IF(A25=0,0,"do 2015")</f>
        <v>0</v>
      </c>
      <c r="O25" s="122">
        <f>IF(A25=0,0,+VLOOKUP($A25,'по изворима и контима'!$A$12:L$499,COLUMN('по изворима и контима'!J:J),FALSE))</f>
        <v>0</v>
      </c>
    </row>
    <row r="26" spans="1:15" x14ac:dyDescent="0.25">
      <c r="A26">
        <f t="shared" ref="A26:A31" si="18">+A25</f>
        <v>0</v>
      </c>
      <c r="B26">
        <f t="shared" si="1"/>
        <v>0</v>
      </c>
      <c r="C26" s="121">
        <f>IF(A26=0,0,+spisak!A$4)</f>
        <v>0</v>
      </c>
      <c r="D26">
        <f>IF(A26=0,0,+spisak!C$4)</f>
        <v>0</v>
      </c>
      <c r="E26" s="169">
        <f>IF(A26=0,0,+spisak!#REF!)</f>
        <v>0</v>
      </c>
      <c r="F26">
        <f>IF(A26=0,0,+VLOOKUP($A26,'по изворима и контима'!$A$12:D$499,4,FALSE))</f>
        <v>0</v>
      </c>
      <c r="G26">
        <f>IF(A26=0,0,+VLOOKUP($A26,'по изворима и контима'!$A$12:G$499,5,FALSE))</f>
        <v>0</v>
      </c>
      <c r="H26">
        <f>IF(A26=0,0,+VLOOKUP($A26,'по изворима и контима'!$A$12:H$499,6,FALSE))</f>
        <v>0</v>
      </c>
      <c r="I26">
        <f>IF(A26=0,0,+VLOOKUP($A26,'по изворима и контима'!$A$12:H$499,7,FALSE))</f>
        <v>0</v>
      </c>
      <c r="J26">
        <f>IF(A26=0,0,+VLOOKUP($A26,'по изворима и контима'!$A$12:I$499,8,FALSE))</f>
        <v>0</v>
      </c>
      <c r="K26">
        <f>IF(B26=0,0,+VLOOKUP($A26,'по изворима и контима'!$A$12:J$499,9,FALSE))</f>
        <v>0</v>
      </c>
      <c r="L26">
        <f>IF($A26=0,0,+VLOOKUP($F26,spisak!$C$11:$F$30,3,FALSE))</f>
        <v>0</v>
      </c>
      <c r="M26">
        <f>IF($A26=0,0,+VLOOKUP($F26,spisak!$C$11:$F$30,4,FALSE))</f>
        <v>0</v>
      </c>
      <c r="N26" s="140">
        <f t="shared" ref="N26" si="19">+IF(A26=0,0,"2016-plan")</f>
        <v>0</v>
      </c>
      <c r="O26" s="122">
        <f>IF(A26=0,0,+VLOOKUP($A26,'по изворима и контима'!$A$12:R$499,COLUMN('по изворима и контима'!K:K),FALSE))</f>
        <v>0</v>
      </c>
    </row>
    <row r="27" spans="1:15" x14ac:dyDescent="0.25">
      <c r="A27">
        <f t="shared" si="18"/>
        <v>0</v>
      </c>
      <c r="B27">
        <f t="shared" si="1"/>
        <v>0</v>
      </c>
      <c r="C27" s="121">
        <f>IF(A27=0,0,+spisak!A$4)</f>
        <v>0</v>
      </c>
      <c r="D27">
        <f>IF(A27=0,0,+spisak!C$4)</f>
        <v>0</v>
      </c>
      <c r="E27" s="169">
        <f>IF(A27=0,0,+spisak!#REF!)</f>
        <v>0</v>
      </c>
      <c r="F27">
        <f>IF(A27=0,0,+VLOOKUP($A27,'по изворима и контима'!$A$12:D$499,4,FALSE))</f>
        <v>0</v>
      </c>
      <c r="G27">
        <f>IF(A27=0,0,+VLOOKUP($A27,'по изворима и контима'!$A$12:G$499,5,FALSE))</f>
        <v>0</v>
      </c>
      <c r="H27">
        <f>IF(A27=0,0,+VLOOKUP($A27,'по изворима и контима'!$A$12:H$499,6,FALSE))</f>
        <v>0</v>
      </c>
      <c r="I27">
        <f>IF(A27=0,0,+VLOOKUP($A27,'по изворима и контима'!$A$12:H$499,7,FALSE))</f>
        <v>0</v>
      </c>
      <c r="J27">
        <f>IF(A27=0,0,+VLOOKUP($A27,'по изворима и контима'!$A$12:I$499,8,FALSE))</f>
        <v>0</v>
      </c>
      <c r="K27">
        <f>IF(B27=0,0,+VLOOKUP($A27,'по изворима и контима'!$A$12:J$499,9,FALSE))</f>
        <v>0</v>
      </c>
      <c r="L27">
        <f>IF($A27=0,0,+VLOOKUP($F27,spisak!$C$11:$F$30,3,FALSE))</f>
        <v>0</v>
      </c>
      <c r="M27">
        <f>IF($A27=0,0,+VLOOKUP($F27,spisak!$C$11:$F$30,4,FALSE))</f>
        <v>0</v>
      </c>
      <c r="N27" s="140">
        <f t="shared" ref="N27" si="20">+IF(A27=0,0,"2016-procena")</f>
        <v>0</v>
      </c>
      <c r="O27" s="122">
        <f>IF(A27=0,0,+VLOOKUP($A27,'по изворима и контима'!$A$12:R$499,COLUMN('по изворима и контима'!L:L),FALSE))</f>
        <v>0</v>
      </c>
    </row>
    <row r="28" spans="1:15" x14ac:dyDescent="0.25">
      <c r="A28">
        <f t="shared" si="18"/>
        <v>0</v>
      </c>
      <c r="B28">
        <f t="shared" si="1"/>
        <v>0</v>
      </c>
      <c r="C28" s="121">
        <f>IF(A28=0,0,+spisak!A$4)</f>
        <v>0</v>
      </c>
      <c r="D28">
        <f>IF(A28=0,0,+spisak!C$4)</f>
        <v>0</v>
      </c>
      <c r="E28" s="169">
        <f>IF(A28=0,0,+spisak!#REF!)</f>
        <v>0</v>
      </c>
      <c r="F28">
        <f>IF(A28=0,0,+VLOOKUP($A28,'по изворима и контима'!$A$12:D$499,4,FALSE))</f>
        <v>0</v>
      </c>
      <c r="G28">
        <f>IF(A28=0,0,+VLOOKUP($A28,'по изворима и контима'!$A$12:G$499,5,FALSE))</f>
        <v>0</v>
      </c>
      <c r="H28">
        <f>IF(A28=0,0,+VLOOKUP($A28,'по изворима и контима'!$A$12:H$499,6,FALSE))</f>
        <v>0</v>
      </c>
      <c r="I28">
        <f>IF(A28=0,0,+VLOOKUP($A28,'по изворима и контима'!$A$12:H$499,7,FALSE))</f>
        <v>0</v>
      </c>
      <c r="J28">
        <f>IF(A28=0,0,+VLOOKUP($A28,'по изворима и контима'!$A$12:I$499,8,FALSE))</f>
        <v>0</v>
      </c>
      <c r="K28">
        <f>IF(B28=0,0,+VLOOKUP($A28,'по изворима и контима'!$A$12:J$499,9,FALSE))</f>
        <v>0</v>
      </c>
      <c r="L28">
        <f>IF($A28=0,0,+VLOOKUP($F28,spisak!$C$11:$F$30,3,FALSE))</f>
        <v>0</v>
      </c>
      <c r="M28">
        <f>IF($A28=0,0,+VLOOKUP($F28,spisak!$C$11:$F$30,4,FALSE))</f>
        <v>0</v>
      </c>
      <c r="N28" s="140">
        <f t="shared" ref="N28" si="21">+IF(A28=0,0,"2017")</f>
        <v>0</v>
      </c>
      <c r="O28" s="122">
        <f>IF(A28=0,0,+VLOOKUP($A28,'по изворима и контима'!$A$12:R$499,COLUMN('по изворима и контима'!M:M),FALSE))</f>
        <v>0</v>
      </c>
    </row>
    <row r="29" spans="1:15" x14ac:dyDescent="0.25">
      <c r="A29">
        <f t="shared" si="18"/>
        <v>0</v>
      </c>
      <c r="B29">
        <f t="shared" si="1"/>
        <v>0</v>
      </c>
      <c r="C29" s="121">
        <f>IF(A29=0,0,+spisak!A$4)</f>
        <v>0</v>
      </c>
      <c r="D29">
        <f>IF(A29=0,0,+spisak!C$4)</f>
        <v>0</v>
      </c>
      <c r="E29" s="169">
        <f>IF(A29=0,0,+spisak!#REF!)</f>
        <v>0</v>
      </c>
      <c r="F29">
        <f>IF(A29=0,0,+VLOOKUP($A29,'по изворима и контима'!$A$12:D$499,4,FALSE))</f>
        <v>0</v>
      </c>
      <c r="G29">
        <f>IF(A29=0,0,+VLOOKUP($A29,'по изворима и контима'!$A$12:G$499,5,FALSE))</f>
        <v>0</v>
      </c>
      <c r="H29">
        <f>IF(A29=0,0,+VLOOKUP($A29,'по изворима и контима'!$A$12:H$499,6,FALSE))</f>
        <v>0</v>
      </c>
      <c r="I29">
        <f>IF(A29=0,0,+VLOOKUP($A29,'по изворима и контима'!$A$12:H$499,7,FALSE))</f>
        <v>0</v>
      </c>
      <c r="J29">
        <f>IF(A29=0,0,+VLOOKUP($A29,'по изворима и контима'!$A$12:I$499,8,FALSE))</f>
        <v>0</v>
      </c>
      <c r="K29">
        <f>IF(B29=0,0,+VLOOKUP($A29,'по изворима и контима'!$A$12:J$499,9,FALSE))</f>
        <v>0</v>
      </c>
      <c r="L29">
        <f>IF($A29=0,0,+VLOOKUP($F29,spisak!$C$11:$F$30,3,FALSE))</f>
        <v>0</v>
      </c>
      <c r="M29">
        <f>IF($A29=0,0,+VLOOKUP($F29,spisak!$C$11:$F$30,4,FALSE))</f>
        <v>0</v>
      </c>
      <c r="N29" s="140">
        <f t="shared" ref="N29" si="22">+IF(A29=0,0,"2018")</f>
        <v>0</v>
      </c>
      <c r="O29" s="122">
        <f>IF(C29=0,0,+VLOOKUP($A29,'по изворима и контима'!$A$12:R$499,COLUMN('по изворима и контима'!N:N),FALSE))</f>
        <v>0</v>
      </c>
    </row>
    <row r="30" spans="1:15" x14ac:dyDescent="0.25">
      <c r="A30">
        <f t="shared" si="18"/>
        <v>0</v>
      </c>
      <c r="B30">
        <f t="shared" si="1"/>
        <v>0</v>
      </c>
      <c r="C30" s="121">
        <f>IF(A30=0,0,+spisak!A$4)</f>
        <v>0</v>
      </c>
      <c r="D30">
        <f>IF(A30=0,0,+spisak!C$4)</f>
        <v>0</v>
      </c>
      <c r="E30" s="169">
        <f>IF(A30=0,0,+spisak!#REF!)</f>
        <v>0</v>
      </c>
      <c r="F30">
        <f>IF(A30=0,0,+VLOOKUP($A30,'по изворима и контима'!$A$12:D$499,4,FALSE))</f>
        <v>0</v>
      </c>
      <c r="G30">
        <f>IF(A30=0,0,+VLOOKUP($A30,'по изворима и контима'!$A$12:G$499,5,FALSE))</f>
        <v>0</v>
      </c>
      <c r="H30">
        <f>IF(A30=0,0,+VLOOKUP($A30,'по изворима и контима'!$A$12:H$499,6,FALSE))</f>
        <v>0</v>
      </c>
      <c r="I30">
        <f>IF(A30=0,0,+VLOOKUP($A30,'по изворима и контима'!$A$12:H$499,7,FALSE))</f>
        <v>0</v>
      </c>
      <c r="J30">
        <f>IF(A30=0,0,+VLOOKUP($A30,'по изворима и контима'!$A$12:I$499,8,FALSE))</f>
        <v>0</v>
      </c>
      <c r="K30">
        <f>IF(B30=0,0,+VLOOKUP($A30,'по изворима и контима'!$A$12:J$499,9,FALSE))</f>
        <v>0</v>
      </c>
      <c r="L30">
        <f>IF($A30=0,0,+VLOOKUP($F30,spisak!$C$11:$F$30,3,FALSE))</f>
        <v>0</v>
      </c>
      <c r="M30">
        <f>IF($A30=0,0,+VLOOKUP($F30,spisak!$C$11:$F$30,4,FALSE))</f>
        <v>0</v>
      </c>
      <c r="N30" s="140">
        <f t="shared" ref="N30" si="23">+IF(A30=0,0,"2019")</f>
        <v>0</v>
      </c>
      <c r="O30" s="122">
        <f>IF(C30=0,0,+VLOOKUP($A30,'по изворима и контима'!$A$12:R$499,COLUMN('по изворима и контима'!O:O),FALSE))</f>
        <v>0</v>
      </c>
    </row>
    <row r="31" spans="1:15" x14ac:dyDescent="0.25">
      <c r="A31">
        <f t="shared" si="18"/>
        <v>0</v>
      </c>
      <c r="B31">
        <f t="shared" si="1"/>
        <v>0</v>
      </c>
      <c r="C31" s="121">
        <f>IF(A31=0,0,+spisak!A$4)</f>
        <v>0</v>
      </c>
      <c r="D31">
        <f>IF(A31=0,0,+spisak!C$4)</f>
        <v>0</v>
      </c>
      <c r="E31" s="169">
        <f>IF(A31=0,0,+spisak!#REF!)</f>
        <v>0</v>
      </c>
      <c r="F31">
        <f>IF(A31=0,0,+VLOOKUP($A31,'по изворима и контима'!$A$12:D$499,4,FALSE))</f>
        <v>0</v>
      </c>
      <c r="G31">
        <f>IF(A31=0,0,+VLOOKUP($A31,'по изворима и контима'!$A$12:G$499,5,FALSE))</f>
        <v>0</v>
      </c>
      <c r="H31">
        <f>IF(A31=0,0,+VLOOKUP($A31,'по изворима и контима'!$A$12:H$499,6,FALSE))</f>
        <v>0</v>
      </c>
      <c r="I31">
        <f>IF(A31=0,0,+VLOOKUP($A31,'по изворима и контима'!$A$12:H$499,7,FALSE))</f>
        <v>0</v>
      </c>
      <c r="J31">
        <f>IF(A31=0,0,+VLOOKUP($A31,'по изворима и контима'!$A$12:I$499,8,FALSE))</f>
        <v>0</v>
      </c>
      <c r="K31">
        <f>IF(B31=0,0,+VLOOKUP($A31,'по изворима и контима'!$A$12:J$499,9,FALSE))</f>
        <v>0</v>
      </c>
      <c r="L31">
        <f>IF($A31=0,0,+VLOOKUP($F31,spisak!$C$11:$F$30,3,FALSE))</f>
        <v>0</v>
      </c>
      <c r="M31">
        <f>IF($A31=0,0,+VLOOKUP($F31,spisak!$C$11:$F$30,4,FALSE))</f>
        <v>0</v>
      </c>
      <c r="N31" s="140">
        <f t="shared" ref="N31" si="24">+IF(A31=0,0,"nakon 2019")</f>
        <v>0</v>
      </c>
      <c r="O31" s="122">
        <f>IF(C31=0,0,+VLOOKUP($A31,'по изворима и контима'!$A$12:R$499,COLUMN('по изворима и контима'!P:P),FALSE))</f>
        <v>0</v>
      </c>
    </row>
    <row r="32" spans="1:15" x14ac:dyDescent="0.25">
      <c r="A32">
        <f>+IF(MAX(A$4:A29)&gt;=A$1,0,MAX(A$4:A29)+1)</f>
        <v>0</v>
      </c>
      <c r="B32">
        <f t="shared" ref="B32:B52" si="25">+IF(A32&gt;0,+B31+1,0)</f>
        <v>0</v>
      </c>
      <c r="C32" s="121">
        <f>IF(A32=0,0,+spisak!A$4)</f>
        <v>0</v>
      </c>
      <c r="D32">
        <f>IF(A32=0,0,+spisak!C$4)</f>
        <v>0</v>
      </c>
      <c r="E32" s="169">
        <f>IF(A32=0,0,+spisak!#REF!)</f>
        <v>0</v>
      </c>
      <c r="F32">
        <f>IF(A32=0,0,+VLOOKUP($A32,'по изворима и контима'!$A$12:D$499,4,FALSE))</f>
        <v>0</v>
      </c>
      <c r="G32">
        <f>IF(A32=0,0,+VLOOKUP($A32,'по изворима и контима'!$A$12:G$499,5,FALSE))</f>
        <v>0</v>
      </c>
      <c r="H32">
        <f>IF(A32=0,0,+VLOOKUP($A32,'по изворима и контима'!$A$12:H$499,6,FALSE))</f>
        <v>0</v>
      </c>
      <c r="I32">
        <f>IF(A32=0,0,+VLOOKUP($A32,'по изворима и контима'!$A$12:H$499,7,FALSE))</f>
        <v>0</v>
      </c>
      <c r="J32">
        <f>IF(A32=0,0,+VLOOKUP($A32,'по изворима и контима'!$A$12:I$499,8,FALSE))</f>
        <v>0</v>
      </c>
      <c r="K32">
        <f>IF(B32=0,0,+VLOOKUP($A32,'по изворима и контима'!$A$12:J$499,9,FALSE))</f>
        <v>0</v>
      </c>
      <c r="L32">
        <f>IF($A32=0,0,+VLOOKUP($F32,spisak!$C$11:$F$30,3,FALSE))</f>
        <v>0</v>
      </c>
      <c r="M32">
        <f>IF($A32=0,0,+VLOOKUP($F32,spisak!$C$11:$F$30,4,FALSE))</f>
        <v>0</v>
      </c>
      <c r="N32" s="140">
        <f t="shared" ref="N32" si="26">+IF(A32=0,0,"do 2015")</f>
        <v>0</v>
      </c>
      <c r="O32" s="122">
        <f>IF(A32=0,0,+VLOOKUP($A32,'по изворима и контима'!$A$12:L$499,COLUMN('по изворима и контима'!J:J),FALSE))</f>
        <v>0</v>
      </c>
    </row>
    <row r="33" spans="1:15" x14ac:dyDescent="0.25">
      <c r="A33">
        <f t="shared" ref="A33:A38" si="27">+A32</f>
        <v>0</v>
      </c>
      <c r="B33">
        <f t="shared" si="25"/>
        <v>0</v>
      </c>
      <c r="C33" s="121">
        <f>IF(A33=0,0,+spisak!A$4)</f>
        <v>0</v>
      </c>
      <c r="D33">
        <f>IF(A33=0,0,+spisak!C$4)</f>
        <v>0</v>
      </c>
      <c r="E33" s="169">
        <f>IF(A33=0,0,+spisak!#REF!)</f>
        <v>0</v>
      </c>
      <c r="F33">
        <f>IF(A33=0,0,+VLOOKUP($A33,'по изворима и контима'!$A$12:D$499,4,FALSE))</f>
        <v>0</v>
      </c>
      <c r="G33">
        <f>IF(A33=0,0,+VLOOKUP($A33,'по изворима и контима'!$A$12:G$499,5,FALSE))</f>
        <v>0</v>
      </c>
      <c r="H33">
        <f>IF(A33=0,0,+VLOOKUP($A33,'по изворима и контима'!$A$12:H$499,6,FALSE))</f>
        <v>0</v>
      </c>
      <c r="I33">
        <f>IF(A33=0,0,+VLOOKUP($A33,'по изворима и контима'!$A$12:H$499,7,FALSE))</f>
        <v>0</v>
      </c>
      <c r="J33">
        <f>IF(A33=0,0,+VLOOKUP($A33,'по изворима и контима'!$A$12:I$499,8,FALSE))</f>
        <v>0</v>
      </c>
      <c r="K33">
        <f>IF(B33=0,0,+VLOOKUP($A33,'по изворима и контима'!$A$12:J$499,9,FALSE))</f>
        <v>0</v>
      </c>
      <c r="L33">
        <f>IF($A33=0,0,+VLOOKUP($F33,spisak!$C$11:$F$30,3,FALSE))</f>
        <v>0</v>
      </c>
      <c r="M33">
        <f>IF($A33=0,0,+VLOOKUP($F33,spisak!$C$11:$F$30,4,FALSE))</f>
        <v>0</v>
      </c>
      <c r="N33" s="140">
        <f t="shared" ref="N33" si="28">+IF(A33=0,0,"2016-plan")</f>
        <v>0</v>
      </c>
      <c r="O33" s="122">
        <f>IF(A33=0,0,+VLOOKUP($A33,'по изворима и контима'!$A$12:R$499,COLUMN('по изворима и контима'!K:K),FALSE))</f>
        <v>0</v>
      </c>
    </row>
    <row r="34" spans="1:15" x14ac:dyDescent="0.25">
      <c r="A34">
        <f t="shared" si="27"/>
        <v>0</v>
      </c>
      <c r="B34">
        <f t="shared" si="25"/>
        <v>0</v>
      </c>
      <c r="C34" s="121">
        <f>IF(A34=0,0,+spisak!A$4)</f>
        <v>0</v>
      </c>
      <c r="D34">
        <f>IF(A34=0,0,+spisak!C$4)</f>
        <v>0</v>
      </c>
      <c r="E34" s="169">
        <f>IF(A34=0,0,+spisak!#REF!)</f>
        <v>0</v>
      </c>
      <c r="F34">
        <f>IF(A34=0,0,+VLOOKUP($A34,'по изворима и контима'!$A$12:D$499,4,FALSE))</f>
        <v>0</v>
      </c>
      <c r="G34">
        <f>IF(A34=0,0,+VLOOKUP($A34,'по изворима и контима'!$A$12:G$499,5,FALSE))</f>
        <v>0</v>
      </c>
      <c r="H34">
        <f>IF(A34=0,0,+VLOOKUP($A34,'по изворима и контима'!$A$12:H$499,6,FALSE))</f>
        <v>0</v>
      </c>
      <c r="I34">
        <f>IF(A34=0,0,+VLOOKUP($A34,'по изворима и контима'!$A$12:H$499,7,FALSE))</f>
        <v>0</v>
      </c>
      <c r="J34">
        <f>IF(A34=0,0,+VLOOKUP($A34,'по изворима и контима'!$A$12:I$499,8,FALSE))</f>
        <v>0</v>
      </c>
      <c r="K34">
        <f>IF(B34=0,0,+VLOOKUP($A34,'по изворима и контима'!$A$12:J$499,9,FALSE))</f>
        <v>0</v>
      </c>
      <c r="L34">
        <f>IF($A34=0,0,+VLOOKUP($F34,spisak!$C$11:$F$30,3,FALSE))</f>
        <v>0</v>
      </c>
      <c r="M34">
        <f>IF($A34=0,0,+VLOOKUP($F34,spisak!$C$11:$F$30,4,FALSE))</f>
        <v>0</v>
      </c>
      <c r="N34" s="140">
        <f t="shared" ref="N34" si="29">+IF(A34=0,0,"2016-procena")</f>
        <v>0</v>
      </c>
      <c r="O34" s="122">
        <f>IF(A34=0,0,+VLOOKUP($A34,'по изворима и контима'!$A$12:R$499,COLUMN('по изворима и контима'!L:L),FALSE))</f>
        <v>0</v>
      </c>
    </row>
    <row r="35" spans="1:15" x14ac:dyDescent="0.25">
      <c r="A35">
        <f t="shared" si="27"/>
        <v>0</v>
      </c>
      <c r="B35">
        <f t="shared" si="25"/>
        <v>0</v>
      </c>
      <c r="C35" s="121">
        <f>IF(A35=0,0,+spisak!A$4)</f>
        <v>0</v>
      </c>
      <c r="D35">
        <f>IF(A35=0,0,+spisak!C$4)</f>
        <v>0</v>
      </c>
      <c r="E35" s="169">
        <f>IF(A35=0,0,+spisak!#REF!)</f>
        <v>0</v>
      </c>
      <c r="F35">
        <f>IF(A35=0,0,+VLOOKUP($A35,'по изворима и контима'!$A$12:D$499,4,FALSE))</f>
        <v>0</v>
      </c>
      <c r="G35">
        <f>IF(A35=0,0,+VLOOKUP($A35,'по изворима и контима'!$A$12:G$499,5,FALSE))</f>
        <v>0</v>
      </c>
      <c r="H35">
        <f>IF(A35=0,0,+VLOOKUP($A35,'по изворима и контима'!$A$12:H$499,6,FALSE))</f>
        <v>0</v>
      </c>
      <c r="I35">
        <f>IF(A35=0,0,+VLOOKUP($A35,'по изворима и контима'!$A$12:H$499,7,FALSE))</f>
        <v>0</v>
      </c>
      <c r="J35">
        <f>IF(A35=0,0,+VLOOKUP($A35,'по изворима и контима'!$A$12:I$499,8,FALSE))</f>
        <v>0</v>
      </c>
      <c r="K35">
        <f>IF(B35=0,0,+VLOOKUP($A35,'по изворима и контима'!$A$12:J$499,9,FALSE))</f>
        <v>0</v>
      </c>
      <c r="L35">
        <f>IF($A35=0,0,+VLOOKUP($F35,spisak!$C$11:$F$30,3,FALSE))</f>
        <v>0</v>
      </c>
      <c r="M35">
        <f>IF($A35=0,0,+VLOOKUP($F35,spisak!$C$11:$F$30,4,FALSE))</f>
        <v>0</v>
      </c>
      <c r="N35" s="140">
        <f t="shared" ref="N35" si="30">+IF(A35=0,0,"2017")</f>
        <v>0</v>
      </c>
      <c r="O35" s="122">
        <f>IF(A35=0,0,+VLOOKUP($A35,'по изворима и контима'!$A$12:R$499,COLUMN('по изворима и контима'!M:M),FALSE))</f>
        <v>0</v>
      </c>
    </row>
    <row r="36" spans="1:15" x14ac:dyDescent="0.25">
      <c r="A36">
        <f t="shared" si="27"/>
        <v>0</v>
      </c>
      <c r="B36">
        <f t="shared" si="25"/>
        <v>0</v>
      </c>
      <c r="C36" s="121">
        <f>IF(A36=0,0,+spisak!A$4)</f>
        <v>0</v>
      </c>
      <c r="D36">
        <f>IF(A36=0,0,+spisak!C$4)</f>
        <v>0</v>
      </c>
      <c r="E36" s="169">
        <f>IF(A36=0,0,+spisak!#REF!)</f>
        <v>0</v>
      </c>
      <c r="F36">
        <f>IF(A36=0,0,+VLOOKUP($A36,'по изворима и контима'!$A$12:D$499,4,FALSE))</f>
        <v>0</v>
      </c>
      <c r="G36">
        <f>IF(A36=0,0,+VLOOKUP($A36,'по изворима и контима'!$A$12:G$499,5,FALSE))</f>
        <v>0</v>
      </c>
      <c r="H36">
        <f>IF(A36=0,0,+VLOOKUP($A36,'по изворима и контима'!$A$12:H$499,6,FALSE))</f>
        <v>0</v>
      </c>
      <c r="I36">
        <f>IF(A36=0,0,+VLOOKUP($A36,'по изворима и контима'!$A$12:H$499,7,FALSE))</f>
        <v>0</v>
      </c>
      <c r="J36">
        <f>IF(A36=0,0,+VLOOKUP($A36,'по изворима и контима'!$A$12:I$499,8,FALSE))</f>
        <v>0</v>
      </c>
      <c r="K36">
        <f>IF(B36=0,0,+VLOOKUP($A36,'по изворима и контима'!$A$12:J$499,9,FALSE))</f>
        <v>0</v>
      </c>
      <c r="L36">
        <f>IF($A36=0,0,+VLOOKUP($F36,spisak!$C$11:$F$30,3,FALSE))</f>
        <v>0</v>
      </c>
      <c r="M36">
        <f>IF($A36=0,0,+VLOOKUP($F36,spisak!$C$11:$F$30,4,FALSE))</f>
        <v>0</v>
      </c>
      <c r="N36" s="140">
        <f t="shared" ref="N36" si="31">+IF(A36=0,0,"2018")</f>
        <v>0</v>
      </c>
      <c r="O36" s="122">
        <f>IF(C36=0,0,+VLOOKUP($A36,'по изворима и контима'!$A$12:R$499,COLUMN('по изворима и контима'!N:N),FALSE))</f>
        <v>0</v>
      </c>
    </row>
    <row r="37" spans="1:15" x14ac:dyDescent="0.25">
      <c r="A37">
        <f t="shared" si="27"/>
        <v>0</v>
      </c>
      <c r="B37">
        <f t="shared" si="25"/>
        <v>0</v>
      </c>
      <c r="C37" s="121">
        <f>IF(A37=0,0,+spisak!A$4)</f>
        <v>0</v>
      </c>
      <c r="D37">
        <f>IF(A37=0,0,+spisak!C$4)</f>
        <v>0</v>
      </c>
      <c r="E37" s="169">
        <f>IF(A37=0,0,+spisak!#REF!)</f>
        <v>0</v>
      </c>
      <c r="F37">
        <f>IF(A37=0,0,+VLOOKUP($A37,'по изворима и контима'!$A$12:D$499,4,FALSE))</f>
        <v>0</v>
      </c>
      <c r="G37">
        <f>IF(A37=0,0,+VLOOKUP($A37,'по изворима и контима'!$A$12:G$499,5,FALSE))</f>
        <v>0</v>
      </c>
      <c r="H37">
        <f>IF(A37=0,0,+VLOOKUP($A37,'по изворима и контима'!$A$12:H$499,6,FALSE))</f>
        <v>0</v>
      </c>
      <c r="I37">
        <f>IF(A37=0,0,+VLOOKUP($A37,'по изворима и контима'!$A$12:H$499,7,FALSE))</f>
        <v>0</v>
      </c>
      <c r="J37">
        <f>IF(A37=0,0,+VLOOKUP($A37,'по изворима и контима'!$A$12:I$499,8,FALSE))</f>
        <v>0</v>
      </c>
      <c r="K37">
        <f>IF(B37=0,0,+VLOOKUP($A37,'по изворима и контима'!$A$12:J$499,9,FALSE))</f>
        <v>0</v>
      </c>
      <c r="L37">
        <f>IF($A37=0,0,+VLOOKUP($F37,spisak!$C$11:$F$30,3,FALSE))</f>
        <v>0</v>
      </c>
      <c r="M37">
        <f>IF($A37=0,0,+VLOOKUP($F37,spisak!$C$11:$F$30,4,FALSE))</f>
        <v>0</v>
      </c>
      <c r="N37" s="140">
        <f t="shared" ref="N37" si="32">+IF(A37=0,0,"2019")</f>
        <v>0</v>
      </c>
      <c r="O37" s="122">
        <f>IF(C37=0,0,+VLOOKUP($A37,'по изворима и контима'!$A$12:R$499,COLUMN('по изворима и контима'!O:O),FALSE))</f>
        <v>0</v>
      </c>
    </row>
    <row r="38" spans="1:15" x14ac:dyDescent="0.25">
      <c r="A38">
        <f t="shared" si="27"/>
        <v>0</v>
      </c>
      <c r="B38">
        <f t="shared" si="25"/>
        <v>0</v>
      </c>
      <c r="C38" s="121">
        <f>IF(A38=0,0,+spisak!A$4)</f>
        <v>0</v>
      </c>
      <c r="D38">
        <f>IF(A38=0,0,+spisak!C$4)</f>
        <v>0</v>
      </c>
      <c r="E38" s="169">
        <f>IF(A38=0,0,+spisak!#REF!)</f>
        <v>0</v>
      </c>
      <c r="F38">
        <f>IF(A38=0,0,+VLOOKUP($A38,'по изворима и контима'!$A$12:D$499,4,FALSE))</f>
        <v>0</v>
      </c>
      <c r="G38">
        <f>IF(A38=0,0,+VLOOKUP($A38,'по изворима и контима'!$A$12:G$499,5,FALSE))</f>
        <v>0</v>
      </c>
      <c r="H38">
        <f>IF(A38=0,0,+VLOOKUP($A38,'по изворима и контима'!$A$12:H$499,6,FALSE))</f>
        <v>0</v>
      </c>
      <c r="I38">
        <f>IF(A38=0,0,+VLOOKUP($A38,'по изворима и контима'!$A$12:H$499,7,FALSE))</f>
        <v>0</v>
      </c>
      <c r="J38">
        <f>IF(A38=0,0,+VLOOKUP($A38,'по изворима и контима'!$A$12:I$499,8,FALSE))</f>
        <v>0</v>
      </c>
      <c r="K38">
        <f>IF(B38=0,0,+VLOOKUP($A38,'по изворима и контима'!$A$12:J$499,9,FALSE))</f>
        <v>0</v>
      </c>
      <c r="L38">
        <f>IF($A38=0,0,+VLOOKUP($F38,spisak!$C$11:$F$30,3,FALSE))</f>
        <v>0</v>
      </c>
      <c r="M38">
        <f>IF($A38=0,0,+VLOOKUP($F38,spisak!$C$11:$F$30,4,FALSE))</f>
        <v>0</v>
      </c>
      <c r="N38" s="140">
        <f t="shared" ref="N38" si="33">+IF(A38=0,0,"nakon 2019")</f>
        <v>0</v>
      </c>
      <c r="O38" s="122">
        <f>IF(C38=0,0,+VLOOKUP($A38,'по изворима и контима'!$A$12:R$499,COLUMN('по изворима и контима'!P:P),FALSE))</f>
        <v>0</v>
      </c>
    </row>
    <row r="39" spans="1:15" x14ac:dyDescent="0.25">
      <c r="A39">
        <f>+IF(MAX(A$4:A36)&gt;=A$1,0,MAX(A$4:A36)+1)</f>
        <v>0</v>
      </c>
      <c r="B39">
        <f t="shared" si="25"/>
        <v>0</v>
      </c>
      <c r="C39" s="121">
        <f>IF(A39=0,0,+spisak!A$4)</f>
        <v>0</v>
      </c>
      <c r="D39">
        <f>IF(A39=0,0,+spisak!C$4)</f>
        <v>0</v>
      </c>
      <c r="E39" s="169">
        <f>IF(A39=0,0,+spisak!#REF!)</f>
        <v>0</v>
      </c>
      <c r="F39">
        <f>IF(A39=0,0,+VLOOKUP($A39,'по изворима и контима'!$A$12:D$499,4,FALSE))</f>
        <v>0</v>
      </c>
      <c r="G39">
        <f>IF(A39=0,0,+VLOOKUP($A39,'по изворима и контима'!$A$12:G$499,5,FALSE))</f>
        <v>0</v>
      </c>
      <c r="H39">
        <f>IF(A39=0,0,+VLOOKUP($A39,'по изворима и контима'!$A$12:H$499,6,FALSE))</f>
        <v>0</v>
      </c>
      <c r="I39">
        <f>IF(A39=0,0,+VLOOKUP($A39,'по изворима и контима'!$A$12:H$499,7,FALSE))</f>
        <v>0</v>
      </c>
      <c r="J39">
        <f>IF(A39=0,0,+VLOOKUP($A39,'по изворима и контима'!$A$12:I$499,8,FALSE))</f>
        <v>0</v>
      </c>
      <c r="K39">
        <f>IF(B39=0,0,+VLOOKUP($A39,'по изворима и контима'!$A$12:J$499,9,FALSE))</f>
        <v>0</v>
      </c>
      <c r="L39">
        <f>IF($A39=0,0,+VLOOKUP($F39,spisak!$C$11:$F$30,3,FALSE))</f>
        <v>0</v>
      </c>
      <c r="M39">
        <f>IF($A39=0,0,+VLOOKUP($F39,spisak!$C$11:$F$30,4,FALSE))</f>
        <v>0</v>
      </c>
      <c r="N39" s="140">
        <f t="shared" ref="N39" si="34">+IF(A39=0,0,"do 2015")</f>
        <v>0</v>
      </c>
      <c r="O39" s="122">
        <f>IF(A39=0,0,+VLOOKUP($A39,'по изворима и контима'!$A$12:L$499,COLUMN('по изворима и контима'!J:J),FALSE))</f>
        <v>0</v>
      </c>
    </row>
    <row r="40" spans="1:15" x14ac:dyDescent="0.25">
      <c r="A40">
        <f t="shared" ref="A40:A45" si="35">+A39</f>
        <v>0</v>
      </c>
      <c r="B40">
        <f t="shared" si="25"/>
        <v>0</v>
      </c>
      <c r="C40" s="121">
        <f>IF(A40=0,0,+spisak!A$4)</f>
        <v>0</v>
      </c>
      <c r="D40">
        <f>IF(A40=0,0,+spisak!C$4)</f>
        <v>0</v>
      </c>
      <c r="E40" s="169">
        <f>IF(A40=0,0,+spisak!#REF!)</f>
        <v>0</v>
      </c>
      <c r="F40">
        <f>IF(A40=0,0,+VLOOKUP($A40,'по изворима и контима'!$A$12:D$499,4,FALSE))</f>
        <v>0</v>
      </c>
      <c r="G40">
        <f>IF(A40=0,0,+VLOOKUP($A40,'по изворима и контима'!$A$12:G$499,5,FALSE))</f>
        <v>0</v>
      </c>
      <c r="H40">
        <f>IF(A40=0,0,+VLOOKUP($A40,'по изворима и контима'!$A$12:H$499,6,FALSE))</f>
        <v>0</v>
      </c>
      <c r="I40">
        <f>IF(A40=0,0,+VLOOKUP($A40,'по изворима и контима'!$A$12:H$499,7,FALSE))</f>
        <v>0</v>
      </c>
      <c r="J40">
        <f>IF(A40=0,0,+VLOOKUP($A40,'по изворима и контима'!$A$12:I$499,8,FALSE))</f>
        <v>0</v>
      </c>
      <c r="K40">
        <f>IF(B40=0,0,+VLOOKUP($A40,'по изворима и контима'!$A$12:J$499,9,FALSE))</f>
        <v>0</v>
      </c>
      <c r="L40">
        <f>IF($A40=0,0,+VLOOKUP($F40,spisak!$C$11:$F$30,3,FALSE))</f>
        <v>0</v>
      </c>
      <c r="M40">
        <f>IF($A40=0,0,+VLOOKUP($F40,spisak!$C$11:$F$30,4,FALSE))</f>
        <v>0</v>
      </c>
      <c r="N40" s="140">
        <f t="shared" ref="N40" si="36">+IF(A40=0,0,"2016-plan")</f>
        <v>0</v>
      </c>
      <c r="O40" s="122">
        <f>IF(A40=0,0,+VLOOKUP($A40,'по изворима и контима'!$A$12:R$499,COLUMN('по изворима и контима'!K:K),FALSE))</f>
        <v>0</v>
      </c>
    </row>
    <row r="41" spans="1:15" x14ac:dyDescent="0.25">
      <c r="A41">
        <f t="shared" si="35"/>
        <v>0</v>
      </c>
      <c r="B41">
        <f t="shared" si="25"/>
        <v>0</v>
      </c>
      <c r="C41" s="121">
        <f>IF(A41=0,0,+spisak!A$4)</f>
        <v>0</v>
      </c>
      <c r="D41">
        <f>IF(A41=0,0,+spisak!C$4)</f>
        <v>0</v>
      </c>
      <c r="E41" s="169">
        <f>IF(A41=0,0,+spisak!#REF!)</f>
        <v>0</v>
      </c>
      <c r="F41">
        <f>IF(A41=0,0,+VLOOKUP($A41,'по изворима и контима'!$A$12:D$499,4,FALSE))</f>
        <v>0</v>
      </c>
      <c r="G41">
        <f>IF(A41=0,0,+VLOOKUP($A41,'по изворима и контима'!$A$12:G$499,5,FALSE))</f>
        <v>0</v>
      </c>
      <c r="H41">
        <f>IF(A41=0,0,+VLOOKUP($A41,'по изворима и контима'!$A$12:H$499,6,FALSE))</f>
        <v>0</v>
      </c>
      <c r="I41">
        <f>IF(A41=0,0,+VLOOKUP($A41,'по изворима и контима'!$A$12:H$499,7,FALSE))</f>
        <v>0</v>
      </c>
      <c r="J41">
        <f>IF(A41=0,0,+VLOOKUP($A41,'по изворима и контима'!$A$12:I$499,8,FALSE))</f>
        <v>0</v>
      </c>
      <c r="K41">
        <f>IF(B41=0,0,+VLOOKUP($A41,'по изворима и контима'!$A$12:J$499,9,FALSE))</f>
        <v>0</v>
      </c>
      <c r="L41">
        <f>IF($A41=0,0,+VLOOKUP($F41,spisak!$C$11:$F$30,3,FALSE))</f>
        <v>0</v>
      </c>
      <c r="M41">
        <f>IF($A41=0,0,+VLOOKUP($F41,spisak!$C$11:$F$30,4,FALSE))</f>
        <v>0</v>
      </c>
      <c r="N41" s="140">
        <f t="shared" ref="N41" si="37">+IF(A41=0,0,"2016-procena")</f>
        <v>0</v>
      </c>
      <c r="O41" s="122">
        <f>IF(A41=0,0,+VLOOKUP($A41,'по изворима и контима'!$A$12:R$499,COLUMN('по изворима и контима'!L:L),FALSE))</f>
        <v>0</v>
      </c>
    </row>
    <row r="42" spans="1:15" x14ac:dyDescent="0.25">
      <c r="A42">
        <f t="shared" si="35"/>
        <v>0</v>
      </c>
      <c r="B42">
        <f t="shared" si="25"/>
        <v>0</v>
      </c>
      <c r="C42" s="121">
        <f>IF(A42=0,0,+spisak!A$4)</f>
        <v>0</v>
      </c>
      <c r="D42">
        <f>IF(A42=0,0,+spisak!C$4)</f>
        <v>0</v>
      </c>
      <c r="E42" s="169">
        <f>IF(A42=0,0,+spisak!#REF!)</f>
        <v>0</v>
      </c>
      <c r="F42">
        <f>IF(A42=0,0,+VLOOKUP($A42,'по изворима и контима'!$A$12:D$499,4,FALSE))</f>
        <v>0</v>
      </c>
      <c r="G42">
        <f>IF(A42=0,0,+VLOOKUP($A42,'по изворима и контима'!$A$12:G$499,5,FALSE))</f>
        <v>0</v>
      </c>
      <c r="H42">
        <f>IF(A42=0,0,+VLOOKUP($A42,'по изворима и контима'!$A$12:H$499,6,FALSE))</f>
        <v>0</v>
      </c>
      <c r="I42">
        <f>IF(A42=0,0,+VLOOKUP($A42,'по изворима и контима'!$A$12:H$499,7,FALSE))</f>
        <v>0</v>
      </c>
      <c r="J42">
        <f>IF(A42=0,0,+VLOOKUP($A42,'по изворима и контима'!$A$12:I$499,8,FALSE))</f>
        <v>0</v>
      </c>
      <c r="K42">
        <f>IF(B42=0,0,+VLOOKUP($A42,'по изворима и контима'!$A$12:J$499,9,FALSE))</f>
        <v>0</v>
      </c>
      <c r="L42">
        <f>IF($A42=0,0,+VLOOKUP($F42,spisak!$C$11:$F$30,3,FALSE))</f>
        <v>0</v>
      </c>
      <c r="M42">
        <f>IF($A42=0,0,+VLOOKUP($F42,spisak!$C$11:$F$30,4,FALSE))</f>
        <v>0</v>
      </c>
      <c r="N42" s="140">
        <f t="shared" ref="N42" si="38">+IF(A42=0,0,"2017")</f>
        <v>0</v>
      </c>
      <c r="O42" s="122">
        <f>IF(A42=0,0,+VLOOKUP($A42,'по изворима и контима'!$A$12:R$499,COLUMN('по изворима и контима'!M:M),FALSE))</f>
        <v>0</v>
      </c>
    </row>
    <row r="43" spans="1:15" x14ac:dyDescent="0.25">
      <c r="A43">
        <f t="shared" si="35"/>
        <v>0</v>
      </c>
      <c r="B43">
        <f t="shared" si="25"/>
        <v>0</v>
      </c>
      <c r="C43" s="121">
        <f>IF(A43=0,0,+spisak!A$4)</f>
        <v>0</v>
      </c>
      <c r="D43">
        <f>IF(A43=0,0,+spisak!C$4)</f>
        <v>0</v>
      </c>
      <c r="E43" s="169">
        <f>IF(A43=0,0,+spisak!#REF!)</f>
        <v>0</v>
      </c>
      <c r="F43">
        <f>IF(A43=0,0,+VLOOKUP($A43,'по изворима и контима'!$A$12:D$499,4,FALSE))</f>
        <v>0</v>
      </c>
      <c r="G43">
        <f>IF(A43=0,0,+VLOOKUP($A43,'по изворима и контима'!$A$12:G$499,5,FALSE))</f>
        <v>0</v>
      </c>
      <c r="H43">
        <f>IF(A43=0,0,+VLOOKUP($A43,'по изворима и контима'!$A$12:H$499,6,FALSE))</f>
        <v>0</v>
      </c>
      <c r="I43">
        <f>IF(A43=0,0,+VLOOKUP($A43,'по изворима и контима'!$A$12:H$499,7,FALSE))</f>
        <v>0</v>
      </c>
      <c r="J43">
        <f>IF(A43=0,0,+VLOOKUP($A43,'по изворима и контима'!$A$12:I$499,8,FALSE))</f>
        <v>0</v>
      </c>
      <c r="K43">
        <f>IF(B43=0,0,+VLOOKUP($A43,'по изворима и контима'!$A$12:J$499,9,FALSE))</f>
        <v>0</v>
      </c>
      <c r="L43">
        <f>IF($A43=0,0,+VLOOKUP($F43,spisak!$C$11:$F$30,3,FALSE))</f>
        <v>0</v>
      </c>
      <c r="M43">
        <f>IF($A43=0,0,+VLOOKUP($F43,spisak!$C$11:$F$30,4,FALSE))</f>
        <v>0</v>
      </c>
      <c r="N43" s="140">
        <f t="shared" ref="N43" si="39">+IF(A43=0,0,"2018")</f>
        <v>0</v>
      </c>
      <c r="O43" s="122">
        <f>IF(C43=0,0,+VLOOKUP($A43,'по изворима и контима'!$A$12:R$499,COLUMN('по изворима и контима'!N:N),FALSE))</f>
        <v>0</v>
      </c>
    </row>
    <row r="44" spans="1:15" x14ac:dyDescent="0.25">
      <c r="A44">
        <f t="shared" si="35"/>
        <v>0</v>
      </c>
      <c r="B44">
        <f t="shared" si="25"/>
        <v>0</v>
      </c>
      <c r="C44" s="121">
        <f>IF(A44=0,0,+spisak!A$4)</f>
        <v>0</v>
      </c>
      <c r="D44">
        <f>IF(A44=0,0,+spisak!C$4)</f>
        <v>0</v>
      </c>
      <c r="E44" s="169">
        <f>IF(A44=0,0,+spisak!#REF!)</f>
        <v>0</v>
      </c>
      <c r="F44">
        <f>IF(A44=0,0,+VLOOKUP($A44,'по изворима и контима'!$A$12:D$499,4,FALSE))</f>
        <v>0</v>
      </c>
      <c r="G44">
        <f>IF(A44=0,0,+VLOOKUP($A44,'по изворима и контима'!$A$12:G$499,5,FALSE))</f>
        <v>0</v>
      </c>
      <c r="H44">
        <f>IF(A44=0,0,+VLOOKUP($A44,'по изворима и контима'!$A$12:H$499,6,FALSE))</f>
        <v>0</v>
      </c>
      <c r="I44">
        <f>IF(A44=0,0,+VLOOKUP($A44,'по изворима и контима'!$A$12:H$499,7,FALSE))</f>
        <v>0</v>
      </c>
      <c r="J44">
        <f>IF(A44=0,0,+VLOOKUP($A44,'по изворима и контима'!$A$12:I$499,8,FALSE))</f>
        <v>0</v>
      </c>
      <c r="K44">
        <f>IF(B44=0,0,+VLOOKUP($A44,'по изворима и контима'!$A$12:J$499,9,FALSE))</f>
        <v>0</v>
      </c>
      <c r="L44">
        <f>IF($A44=0,0,+VLOOKUP($F44,spisak!$C$11:$F$30,3,FALSE))</f>
        <v>0</v>
      </c>
      <c r="M44">
        <f>IF($A44=0,0,+VLOOKUP($F44,spisak!$C$11:$F$30,4,FALSE))</f>
        <v>0</v>
      </c>
      <c r="N44" s="140">
        <f t="shared" ref="N44" si="40">+IF(A44=0,0,"2019")</f>
        <v>0</v>
      </c>
      <c r="O44" s="122">
        <f>IF(C44=0,0,+VLOOKUP($A44,'по изворима и контима'!$A$12:R$499,COLUMN('по изворима и контима'!O:O),FALSE))</f>
        <v>0</v>
      </c>
    </row>
    <row r="45" spans="1:15" x14ac:dyDescent="0.25">
      <c r="A45">
        <f t="shared" si="35"/>
        <v>0</v>
      </c>
      <c r="B45">
        <f t="shared" si="25"/>
        <v>0</v>
      </c>
      <c r="C45" s="121">
        <f>IF(A45=0,0,+spisak!A$4)</f>
        <v>0</v>
      </c>
      <c r="D45">
        <f>IF(A45=0,0,+spisak!C$4)</f>
        <v>0</v>
      </c>
      <c r="E45" s="169">
        <f>IF(A45=0,0,+spisak!#REF!)</f>
        <v>0</v>
      </c>
      <c r="F45">
        <f>IF(A45=0,0,+VLOOKUP($A45,'по изворима и контима'!$A$12:D$499,4,FALSE))</f>
        <v>0</v>
      </c>
      <c r="G45">
        <f>IF(A45=0,0,+VLOOKUP($A45,'по изворима и контима'!$A$12:G$499,5,FALSE))</f>
        <v>0</v>
      </c>
      <c r="H45">
        <f>IF(A45=0,0,+VLOOKUP($A45,'по изворима и контима'!$A$12:H$499,6,FALSE))</f>
        <v>0</v>
      </c>
      <c r="I45">
        <f>IF(A45=0,0,+VLOOKUP($A45,'по изворима и контима'!$A$12:H$499,7,FALSE))</f>
        <v>0</v>
      </c>
      <c r="J45">
        <f>IF(A45=0,0,+VLOOKUP($A45,'по изворима и контима'!$A$12:I$499,8,FALSE))</f>
        <v>0</v>
      </c>
      <c r="K45">
        <f>IF(B45=0,0,+VLOOKUP($A45,'по изворима и контима'!$A$12:J$499,9,FALSE))</f>
        <v>0</v>
      </c>
      <c r="L45">
        <f>IF($A45=0,0,+VLOOKUP($F45,spisak!$C$11:$F$30,3,FALSE))</f>
        <v>0</v>
      </c>
      <c r="M45">
        <f>IF($A45=0,0,+VLOOKUP($F45,spisak!$C$11:$F$30,4,FALSE))</f>
        <v>0</v>
      </c>
      <c r="N45" s="140">
        <f t="shared" ref="N45" si="41">+IF(A45=0,0,"nakon 2019")</f>
        <v>0</v>
      </c>
      <c r="O45" s="122">
        <f>IF(C45=0,0,+VLOOKUP($A45,'по изворима и контима'!$A$12:R$499,COLUMN('по изворима и контима'!P:P),FALSE))</f>
        <v>0</v>
      </c>
    </row>
    <row r="46" spans="1:15" x14ac:dyDescent="0.25">
      <c r="A46">
        <f>+IF(MAX(A$4:A43)&gt;=A$1,0,MAX(A$4:A43)+1)</f>
        <v>0</v>
      </c>
      <c r="B46">
        <f t="shared" si="25"/>
        <v>0</v>
      </c>
      <c r="C46" s="121">
        <f>IF(A46=0,0,+spisak!A$4)</f>
        <v>0</v>
      </c>
      <c r="D46">
        <f>IF(A46=0,0,+spisak!C$4)</f>
        <v>0</v>
      </c>
      <c r="E46" s="169">
        <f>IF(A46=0,0,+spisak!#REF!)</f>
        <v>0</v>
      </c>
      <c r="F46">
        <f>IF(A46=0,0,+VLOOKUP($A46,'по изворима и контима'!$A$12:D$499,4,FALSE))</f>
        <v>0</v>
      </c>
      <c r="G46">
        <f>IF(A46=0,0,+VLOOKUP($A46,'по изворима и контима'!$A$12:G$499,5,FALSE))</f>
        <v>0</v>
      </c>
      <c r="H46">
        <f>IF(A46=0,0,+VLOOKUP($A46,'по изворима и контима'!$A$12:H$499,6,FALSE))</f>
        <v>0</v>
      </c>
      <c r="I46">
        <f>IF(A46=0,0,+VLOOKUP($A46,'по изворима и контима'!$A$12:H$499,7,FALSE))</f>
        <v>0</v>
      </c>
      <c r="J46">
        <f>IF(A46=0,0,+VLOOKUP($A46,'по изворима и контима'!$A$12:I$499,8,FALSE))</f>
        <v>0</v>
      </c>
      <c r="K46">
        <f>IF(B46=0,0,+VLOOKUP($A46,'по изворима и контима'!$A$12:J$499,9,FALSE))</f>
        <v>0</v>
      </c>
      <c r="L46">
        <f>IF($A46=0,0,+VLOOKUP($F46,spisak!$C$11:$F$30,3,FALSE))</f>
        <v>0</v>
      </c>
      <c r="M46">
        <f>IF($A46=0,0,+VLOOKUP($F46,spisak!$C$11:$F$30,4,FALSE))</f>
        <v>0</v>
      </c>
      <c r="N46" s="140">
        <f t="shared" ref="N46" si="42">+IF(A46=0,0,"do 2015")</f>
        <v>0</v>
      </c>
      <c r="O46" s="122">
        <f>IF(A46=0,0,+VLOOKUP($A46,'по изворима и контима'!$A$12:L$499,COLUMN('по изворима и контима'!J:J),FALSE))</f>
        <v>0</v>
      </c>
    </row>
    <row r="47" spans="1:15" x14ac:dyDescent="0.25">
      <c r="A47">
        <f t="shared" ref="A47:A52" si="43">+A46</f>
        <v>0</v>
      </c>
      <c r="B47">
        <f t="shared" si="25"/>
        <v>0</v>
      </c>
      <c r="C47" s="121">
        <f>IF(A47=0,0,+spisak!A$4)</f>
        <v>0</v>
      </c>
      <c r="D47">
        <f>IF(A47=0,0,+spisak!C$4)</f>
        <v>0</v>
      </c>
      <c r="E47" s="169">
        <f>IF(A47=0,0,+spisak!#REF!)</f>
        <v>0</v>
      </c>
      <c r="F47">
        <f>IF(A47=0,0,+VLOOKUP($A47,'по изворима и контима'!$A$12:D$499,4,FALSE))</f>
        <v>0</v>
      </c>
      <c r="G47">
        <f>IF(A47=0,0,+VLOOKUP($A47,'по изворима и контима'!$A$12:G$499,5,FALSE))</f>
        <v>0</v>
      </c>
      <c r="H47">
        <f>IF(A47=0,0,+VLOOKUP($A47,'по изворима и контима'!$A$12:H$499,6,FALSE))</f>
        <v>0</v>
      </c>
      <c r="I47">
        <f>IF(A47=0,0,+VLOOKUP($A47,'по изворима и контима'!$A$12:H$499,7,FALSE))</f>
        <v>0</v>
      </c>
      <c r="J47">
        <f>IF(A47=0,0,+VLOOKUP($A47,'по изворима и контима'!$A$12:I$499,8,FALSE))</f>
        <v>0</v>
      </c>
      <c r="K47">
        <f>IF(B47=0,0,+VLOOKUP($A47,'по изворима и контима'!$A$12:J$499,9,FALSE))</f>
        <v>0</v>
      </c>
      <c r="L47">
        <f>IF($A47=0,0,+VLOOKUP($F47,spisak!$C$11:$F$30,3,FALSE))</f>
        <v>0</v>
      </c>
      <c r="M47">
        <f>IF($A47=0,0,+VLOOKUP($F47,spisak!$C$11:$F$30,4,FALSE))</f>
        <v>0</v>
      </c>
      <c r="N47" s="140">
        <f t="shared" ref="N47" si="44">+IF(A47=0,0,"2016-plan")</f>
        <v>0</v>
      </c>
      <c r="O47" s="122">
        <f>IF(A47=0,0,+VLOOKUP($A47,'по изворима и контима'!$A$12:R$499,COLUMN('по изворима и контима'!K:K),FALSE))</f>
        <v>0</v>
      </c>
    </row>
    <row r="48" spans="1:15" x14ac:dyDescent="0.25">
      <c r="A48">
        <f t="shared" si="43"/>
        <v>0</v>
      </c>
      <c r="B48">
        <f t="shared" si="25"/>
        <v>0</v>
      </c>
      <c r="C48" s="121">
        <f>IF(A48=0,0,+spisak!A$4)</f>
        <v>0</v>
      </c>
      <c r="D48">
        <f>IF(A48=0,0,+spisak!C$4)</f>
        <v>0</v>
      </c>
      <c r="E48" s="169">
        <f>IF(A48=0,0,+spisak!#REF!)</f>
        <v>0</v>
      </c>
      <c r="F48">
        <f>IF(A48=0,0,+VLOOKUP($A48,'по изворима и контима'!$A$12:D$499,4,FALSE))</f>
        <v>0</v>
      </c>
      <c r="G48">
        <f>IF(A48=0,0,+VLOOKUP($A48,'по изворима и контима'!$A$12:G$499,5,FALSE))</f>
        <v>0</v>
      </c>
      <c r="H48">
        <f>IF(A48=0,0,+VLOOKUP($A48,'по изворима и контима'!$A$12:H$499,6,FALSE))</f>
        <v>0</v>
      </c>
      <c r="I48">
        <f>IF(A48=0,0,+VLOOKUP($A48,'по изворима и контима'!$A$12:H$499,7,FALSE))</f>
        <v>0</v>
      </c>
      <c r="J48">
        <f>IF(A48=0,0,+VLOOKUP($A48,'по изворима и контима'!$A$12:I$499,8,FALSE))</f>
        <v>0</v>
      </c>
      <c r="K48">
        <f>IF(B48=0,0,+VLOOKUP($A48,'по изворима и контима'!$A$12:J$499,9,FALSE))</f>
        <v>0</v>
      </c>
      <c r="L48">
        <f>IF($A48=0,0,+VLOOKUP($F48,spisak!$C$11:$F$30,3,FALSE))</f>
        <v>0</v>
      </c>
      <c r="M48">
        <f>IF($A48=0,0,+VLOOKUP($F48,spisak!$C$11:$F$30,4,FALSE))</f>
        <v>0</v>
      </c>
      <c r="N48" s="140">
        <f t="shared" ref="N48" si="45">+IF(A48=0,0,"2016-procena")</f>
        <v>0</v>
      </c>
      <c r="O48" s="122">
        <f>IF(A48=0,0,+VLOOKUP($A48,'по изворима и контима'!$A$12:R$499,COLUMN('по изворима и контима'!L:L),FALSE))</f>
        <v>0</v>
      </c>
    </row>
    <row r="49" spans="1:15" x14ac:dyDescent="0.25">
      <c r="A49">
        <f t="shared" si="43"/>
        <v>0</v>
      </c>
      <c r="B49">
        <f t="shared" si="25"/>
        <v>0</v>
      </c>
      <c r="C49" s="121">
        <f>IF(A49=0,0,+spisak!A$4)</f>
        <v>0</v>
      </c>
      <c r="D49">
        <f>IF(A49=0,0,+spisak!C$4)</f>
        <v>0</v>
      </c>
      <c r="E49" s="169">
        <f>IF(A49=0,0,+spisak!#REF!)</f>
        <v>0</v>
      </c>
      <c r="F49">
        <f>IF(A49=0,0,+VLOOKUP($A49,'по изворима и контима'!$A$12:D$499,4,FALSE))</f>
        <v>0</v>
      </c>
      <c r="G49">
        <f>IF(A49=0,0,+VLOOKUP($A49,'по изворима и контима'!$A$12:G$499,5,FALSE))</f>
        <v>0</v>
      </c>
      <c r="H49">
        <f>IF(A49=0,0,+VLOOKUP($A49,'по изворима и контима'!$A$12:H$499,6,FALSE))</f>
        <v>0</v>
      </c>
      <c r="I49">
        <f>IF(A49=0,0,+VLOOKUP($A49,'по изворима и контима'!$A$12:H$499,7,FALSE))</f>
        <v>0</v>
      </c>
      <c r="J49">
        <f>IF(A49=0,0,+VLOOKUP($A49,'по изворима и контима'!$A$12:I$499,8,FALSE))</f>
        <v>0</v>
      </c>
      <c r="K49">
        <f>IF(B49=0,0,+VLOOKUP($A49,'по изворима и контима'!$A$12:J$499,9,FALSE))</f>
        <v>0</v>
      </c>
      <c r="L49">
        <f>IF($A49=0,0,+VLOOKUP($F49,spisak!$C$11:$F$30,3,FALSE))</f>
        <v>0</v>
      </c>
      <c r="M49">
        <f>IF($A49=0,0,+VLOOKUP($F49,spisak!$C$11:$F$30,4,FALSE))</f>
        <v>0</v>
      </c>
      <c r="N49" s="140">
        <f t="shared" ref="N49" si="46">+IF(A49=0,0,"2017")</f>
        <v>0</v>
      </c>
      <c r="O49" s="122">
        <f>IF(A49=0,0,+VLOOKUP($A49,'по изворима и контима'!$A$12:R$499,COLUMN('по изворима и контима'!M:M),FALSE))</f>
        <v>0</v>
      </c>
    </row>
    <row r="50" spans="1:15" x14ac:dyDescent="0.25">
      <c r="A50">
        <f t="shared" si="43"/>
        <v>0</v>
      </c>
      <c r="B50">
        <f t="shared" si="25"/>
        <v>0</v>
      </c>
      <c r="C50" s="121">
        <f>IF(A50=0,0,+spisak!A$4)</f>
        <v>0</v>
      </c>
      <c r="D50">
        <f>IF(A50=0,0,+spisak!C$4)</f>
        <v>0</v>
      </c>
      <c r="E50" s="169">
        <f>IF(A50=0,0,+spisak!#REF!)</f>
        <v>0</v>
      </c>
      <c r="F50">
        <f>IF(A50=0,0,+VLOOKUP($A50,'по изворима и контима'!$A$12:D$499,4,FALSE))</f>
        <v>0</v>
      </c>
      <c r="G50">
        <f>IF(A50=0,0,+VLOOKUP($A50,'по изворима и контима'!$A$12:G$499,5,FALSE))</f>
        <v>0</v>
      </c>
      <c r="H50">
        <f>IF(A50=0,0,+VLOOKUP($A50,'по изворима и контима'!$A$12:H$499,6,FALSE))</f>
        <v>0</v>
      </c>
      <c r="I50">
        <f>IF(A50=0,0,+VLOOKUP($A50,'по изворима и контима'!$A$12:H$499,7,FALSE))</f>
        <v>0</v>
      </c>
      <c r="J50">
        <f>IF(A50=0,0,+VLOOKUP($A50,'по изворима и контима'!$A$12:I$499,8,FALSE))</f>
        <v>0</v>
      </c>
      <c r="K50">
        <f>IF(B50=0,0,+VLOOKUP($A50,'по изворима и контима'!$A$12:J$499,9,FALSE))</f>
        <v>0</v>
      </c>
      <c r="L50">
        <f>IF($A50=0,0,+VLOOKUP($F50,spisak!$C$11:$F$30,3,FALSE))</f>
        <v>0</v>
      </c>
      <c r="M50">
        <f>IF($A50=0,0,+VLOOKUP($F50,spisak!$C$11:$F$30,4,FALSE))</f>
        <v>0</v>
      </c>
      <c r="N50" s="140">
        <f t="shared" ref="N50" si="47">+IF(A50=0,0,"2018")</f>
        <v>0</v>
      </c>
      <c r="O50" s="122">
        <f>IF(C50=0,0,+VLOOKUP($A50,'по изворима и контима'!$A$12:R$499,COLUMN('по изворима и контима'!N:N),FALSE))</f>
        <v>0</v>
      </c>
    </row>
    <row r="51" spans="1:15" x14ac:dyDescent="0.25">
      <c r="A51">
        <f t="shared" si="43"/>
        <v>0</v>
      </c>
      <c r="B51">
        <f t="shared" si="25"/>
        <v>0</v>
      </c>
      <c r="C51" s="121">
        <f>IF(A51=0,0,+spisak!A$4)</f>
        <v>0</v>
      </c>
      <c r="D51">
        <f>IF(A51=0,0,+spisak!C$4)</f>
        <v>0</v>
      </c>
      <c r="E51" s="169">
        <f>IF(A51=0,0,+spisak!#REF!)</f>
        <v>0</v>
      </c>
      <c r="F51">
        <f>IF(A51=0,0,+VLOOKUP($A51,'по изворима и контима'!$A$12:D$499,4,FALSE))</f>
        <v>0</v>
      </c>
      <c r="G51">
        <f>IF(A51=0,0,+VLOOKUP($A51,'по изворима и контима'!$A$12:G$499,5,FALSE))</f>
        <v>0</v>
      </c>
      <c r="H51">
        <f>IF(A51=0,0,+VLOOKUP($A51,'по изворима и контима'!$A$12:H$499,6,FALSE))</f>
        <v>0</v>
      </c>
      <c r="I51">
        <f>IF(A51=0,0,+VLOOKUP($A51,'по изворима и контима'!$A$12:H$499,7,FALSE))</f>
        <v>0</v>
      </c>
      <c r="J51">
        <f>IF(A51=0,0,+VLOOKUP($A51,'по изворима и контима'!$A$12:I$499,8,FALSE))</f>
        <v>0</v>
      </c>
      <c r="K51">
        <f>IF(B51=0,0,+VLOOKUP($A51,'по изворима и контима'!$A$12:J$499,9,FALSE))</f>
        <v>0</v>
      </c>
      <c r="L51">
        <f>IF($A51=0,0,+VLOOKUP($F51,spisak!$C$11:$F$30,3,FALSE))</f>
        <v>0</v>
      </c>
      <c r="M51">
        <f>IF($A51=0,0,+VLOOKUP($F51,spisak!$C$11:$F$30,4,FALSE))</f>
        <v>0</v>
      </c>
      <c r="N51" s="140">
        <f t="shared" ref="N51" si="48">+IF(A51=0,0,"2019")</f>
        <v>0</v>
      </c>
      <c r="O51" s="122">
        <f>IF(C51=0,0,+VLOOKUP($A51,'по изворима и контима'!$A$12:R$499,COLUMN('по изворима и контима'!O:O),FALSE))</f>
        <v>0</v>
      </c>
    </row>
    <row r="52" spans="1:15" x14ac:dyDescent="0.25">
      <c r="A52">
        <f t="shared" si="43"/>
        <v>0</v>
      </c>
      <c r="B52">
        <f t="shared" si="25"/>
        <v>0</v>
      </c>
      <c r="C52" s="121">
        <f>IF(A52=0,0,+spisak!A$4)</f>
        <v>0</v>
      </c>
      <c r="D52">
        <f>IF(A52=0,0,+spisak!C$4)</f>
        <v>0</v>
      </c>
      <c r="E52" s="169">
        <f>IF(A52=0,0,+spisak!#REF!)</f>
        <v>0</v>
      </c>
      <c r="F52">
        <f>IF(A52=0,0,+VLOOKUP($A52,'по изворима и контима'!$A$12:D$499,4,FALSE))</f>
        <v>0</v>
      </c>
      <c r="G52">
        <f>IF(A52=0,0,+VLOOKUP($A52,'по изворима и контима'!$A$12:G$499,5,FALSE))</f>
        <v>0</v>
      </c>
      <c r="H52">
        <f>IF(A52=0,0,+VLOOKUP($A52,'по изворима и контима'!$A$12:H$499,6,FALSE))</f>
        <v>0</v>
      </c>
      <c r="I52">
        <f>IF(A52=0,0,+VLOOKUP($A52,'по изворима и контима'!$A$12:H$499,7,FALSE))</f>
        <v>0</v>
      </c>
      <c r="J52">
        <f>IF(A52=0,0,+VLOOKUP($A52,'по изворима и контима'!$A$12:I$499,8,FALSE))</f>
        <v>0</v>
      </c>
      <c r="K52">
        <f>IF(B52=0,0,+VLOOKUP($A52,'по изворима и контима'!$A$12:J$499,9,FALSE))</f>
        <v>0</v>
      </c>
      <c r="L52">
        <f>IF($A52=0,0,+VLOOKUP($F52,spisak!$C$11:$F$30,3,FALSE))</f>
        <v>0</v>
      </c>
      <c r="M52">
        <f>IF($A52=0,0,+VLOOKUP($F52,spisak!$C$11:$F$30,4,FALSE))</f>
        <v>0</v>
      </c>
      <c r="N52" s="140">
        <f t="shared" ref="N52" si="49">+IF(A52=0,0,"nakon 2019")</f>
        <v>0</v>
      </c>
      <c r="O52" s="122">
        <f>IF(C52=0,0,+VLOOKUP($A52,'по изворима и контима'!$A$12:R$499,COLUMN('по изворима и контима'!P:P),FALSE))</f>
        <v>0</v>
      </c>
    </row>
    <row r="53" spans="1:15" x14ac:dyDescent="0.25">
      <c r="A53">
        <f>+IF(MAX(A$4:A50)&gt;=A$1,0,MAX(A$4:A50)+1)</f>
        <v>0</v>
      </c>
      <c r="B53">
        <f t="shared" si="1"/>
        <v>0</v>
      </c>
      <c r="C53" s="121">
        <f>IF(A53=0,0,+spisak!A$4)</f>
        <v>0</v>
      </c>
      <c r="D53">
        <f>IF(A53=0,0,+spisak!C$4)</f>
        <v>0</v>
      </c>
      <c r="E53" s="169">
        <f>IF(A53=0,0,+spisak!#REF!)</f>
        <v>0</v>
      </c>
      <c r="F53">
        <f>IF(A53=0,0,+VLOOKUP($A53,'по изворима и контима'!$A$12:D$499,4,FALSE))</f>
        <v>0</v>
      </c>
      <c r="G53">
        <f>IF(A53=0,0,+VLOOKUP($A53,'по изворима и контима'!$A$12:G$499,5,FALSE))</f>
        <v>0</v>
      </c>
      <c r="H53">
        <f>IF(A53=0,0,+VLOOKUP($A53,'по изворима и контима'!$A$12:H$499,6,FALSE))</f>
        <v>0</v>
      </c>
      <c r="I53">
        <f>IF(A53=0,0,+VLOOKUP($A53,'по изворима и контима'!$A$12:H$499,7,FALSE))</f>
        <v>0</v>
      </c>
      <c r="J53">
        <f>IF(A53=0,0,+VLOOKUP($A53,'по изворима и контима'!$A$12:I$499,8,FALSE))</f>
        <v>0</v>
      </c>
      <c r="K53">
        <f>IF(B53=0,0,+VLOOKUP($A53,'по изворима и контима'!$A$12:J$499,9,FALSE))</f>
        <v>0</v>
      </c>
      <c r="L53">
        <f>IF($A53=0,0,+VLOOKUP($F53,spisak!$C$11:$F$30,3,FALSE))</f>
        <v>0</v>
      </c>
      <c r="M53">
        <f>IF($A53=0,0,+VLOOKUP($F53,spisak!$C$11:$F$30,4,FALSE))</f>
        <v>0</v>
      </c>
      <c r="N53" s="140">
        <f t="shared" ref="N53" si="50">+IF(A53=0,0,"do 2015")</f>
        <v>0</v>
      </c>
      <c r="O53" s="122">
        <f>IF(A53=0,0,+VLOOKUP($A53,'по изворима и контима'!$A$12:L$499,COLUMN('по изворима и контима'!J:J),FALSE))</f>
        <v>0</v>
      </c>
    </row>
    <row r="54" spans="1:15" x14ac:dyDescent="0.25">
      <c r="A54">
        <f t="shared" ref="A54:A59" si="51">+A53</f>
        <v>0</v>
      </c>
      <c r="B54">
        <f t="shared" si="1"/>
        <v>0</v>
      </c>
      <c r="C54" s="121">
        <f>IF(A54=0,0,+spisak!A$4)</f>
        <v>0</v>
      </c>
      <c r="D54">
        <f>IF(A54=0,0,+spisak!C$4)</f>
        <v>0</v>
      </c>
      <c r="E54" s="169">
        <f>IF(A54=0,0,+spisak!#REF!)</f>
        <v>0</v>
      </c>
      <c r="F54">
        <f>IF(A54=0,0,+VLOOKUP($A54,'по изворима и контима'!$A$12:D$499,4,FALSE))</f>
        <v>0</v>
      </c>
      <c r="G54">
        <f>IF(A54=0,0,+VLOOKUP($A54,'по изворима и контима'!$A$12:G$499,5,FALSE))</f>
        <v>0</v>
      </c>
      <c r="H54">
        <f>IF(A54=0,0,+VLOOKUP($A54,'по изворима и контима'!$A$12:H$499,6,FALSE))</f>
        <v>0</v>
      </c>
      <c r="I54">
        <f>IF(A54=0,0,+VLOOKUP($A54,'по изворима и контима'!$A$12:H$499,7,FALSE))</f>
        <v>0</v>
      </c>
      <c r="J54">
        <f>IF(A54=0,0,+VLOOKUP($A54,'по изворима и контима'!$A$12:I$499,8,FALSE))</f>
        <v>0</v>
      </c>
      <c r="K54">
        <f>IF(B54=0,0,+VLOOKUP($A54,'по изворима и контима'!$A$12:J$499,9,FALSE))</f>
        <v>0</v>
      </c>
      <c r="L54">
        <f>IF($A54=0,0,+VLOOKUP($F54,spisak!$C$11:$F$30,3,FALSE))</f>
        <v>0</v>
      </c>
      <c r="M54">
        <f>IF($A54=0,0,+VLOOKUP($F54,spisak!$C$11:$F$30,4,FALSE))</f>
        <v>0</v>
      </c>
      <c r="N54" s="140">
        <f t="shared" ref="N54" si="52">+IF(A54=0,0,"2016-plan")</f>
        <v>0</v>
      </c>
      <c r="O54" s="122">
        <f>IF(A54=0,0,+VLOOKUP($A54,'по изворима и контима'!$A$12:R$499,COLUMN('по изворима и контима'!K:K),FALSE))</f>
        <v>0</v>
      </c>
    </row>
    <row r="55" spans="1:15" x14ac:dyDescent="0.25">
      <c r="A55">
        <f t="shared" si="51"/>
        <v>0</v>
      </c>
      <c r="B55">
        <f t="shared" si="1"/>
        <v>0</v>
      </c>
      <c r="C55" s="121">
        <f>IF(A55=0,0,+spisak!A$4)</f>
        <v>0</v>
      </c>
      <c r="D55">
        <f>IF(A55=0,0,+spisak!C$4)</f>
        <v>0</v>
      </c>
      <c r="E55" s="169">
        <f>IF(A55=0,0,+spisak!#REF!)</f>
        <v>0</v>
      </c>
      <c r="F55">
        <f>IF(A55=0,0,+VLOOKUP($A55,'по изворима и контима'!$A$12:D$499,4,FALSE))</f>
        <v>0</v>
      </c>
      <c r="G55">
        <f>IF(A55=0,0,+VLOOKUP($A55,'по изворима и контима'!$A$12:G$499,5,FALSE))</f>
        <v>0</v>
      </c>
      <c r="H55">
        <f>IF(A55=0,0,+VLOOKUP($A55,'по изворима и контима'!$A$12:H$499,6,FALSE))</f>
        <v>0</v>
      </c>
      <c r="I55">
        <f>IF(A55=0,0,+VLOOKUP($A55,'по изворима и контима'!$A$12:H$499,7,FALSE))</f>
        <v>0</v>
      </c>
      <c r="J55">
        <f>IF(A55=0,0,+VLOOKUP($A55,'по изворима и контима'!$A$12:I$499,8,FALSE))</f>
        <v>0</v>
      </c>
      <c r="K55">
        <f>IF(B55=0,0,+VLOOKUP($A55,'по изворима и контима'!$A$12:J$499,9,FALSE))</f>
        <v>0</v>
      </c>
      <c r="L55">
        <f>IF($A55=0,0,+VLOOKUP($F55,spisak!$C$11:$F$30,3,FALSE))</f>
        <v>0</v>
      </c>
      <c r="M55">
        <f>IF($A55=0,0,+VLOOKUP($F55,spisak!$C$11:$F$30,4,FALSE))</f>
        <v>0</v>
      </c>
      <c r="N55" s="140">
        <f t="shared" ref="N55" si="53">+IF(A55=0,0,"2016-procena")</f>
        <v>0</v>
      </c>
      <c r="O55" s="122">
        <f>IF(A55=0,0,+VLOOKUP($A55,'по изворима и контима'!$A$12:R$499,COLUMN('по изворима и контима'!L:L),FALSE))</f>
        <v>0</v>
      </c>
    </row>
    <row r="56" spans="1:15" x14ac:dyDescent="0.25">
      <c r="A56">
        <f t="shared" si="51"/>
        <v>0</v>
      </c>
      <c r="B56">
        <f t="shared" si="1"/>
        <v>0</v>
      </c>
      <c r="C56" s="121">
        <f>IF(A56=0,0,+spisak!A$4)</f>
        <v>0</v>
      </c>
      <c r="D56">
        <f>IF(A56=0,0,+spisak!C$4)</f>
        <v>0</v>
      </c>
      <c r="E56" s="169">
        <f>IF(A56=0,0,+spisak!#REF!)</f>
        <v>0</v>
      </c>
      <c r="F56">
        <f>IF(A56=0,0,+VLOOKUP($A56,'по изворима и контима'!$A$12:D$499,4,FALSE))</f>
        <v>0</v>
      </c>
      <c r="G56">
        <f>IF(A56=0,0,+VLOOKUP($A56,'по изворима и контима'!$A$12:G$499,5,FALSE))</f>
        <v>0</v>
      </c>
      <c r="H56">
        <f>IF(A56=0,0,+VLOOKUP($A56,'по изворима и контима'!$A$12:H$499,6,FALSE))</f>
        <v>0</v>
      </c>
      <c r="I56">
        <f>IF(A56=0,0,+VLOOKUP($A56,'по изворима и контима'!$A$12:H$499,7,FALSE))</f>
        <v>0</v>
      </c>
      <c r="J56">
        <f>IF(A56=0,0,+VLOOKUP($A56,'по изворима и контима'!$A$12:I$499,8,FALSE))</f>
        <v>0</v>
      </c>
      <c r="K56">
        <f>IF(B56=0,0,+VLOOKUP($A56,'по изворима и контима'!$A$12:J$499,9,FALSE))</f>
        <v>0</v>
      </c>
      <c r="L56">
        <f>IF($A56=0,0,+VLOOKUP($F56,spisak!$C$11:$F$30,3,FALSE))</f>
        <v>0</v>
      </c>
      <c r="M56">
        <f>IF($A56=0,0,+VLOOKUP($F56,spisak!$C$11:$F$30,4,FALSE))</f>
        <v>0</v>
      </c>
      <c r="N56" s="140">
        <f t="shared" ref="N56" si="54">+IF(A56=0,0,"2017")</f>
        <v>0</v>
      </c>
      <c r="O56" s="122">
        <f>IF(A56=0,0,+VLOOKUP($A56,'по изворима и контима'!$A$12:R$499,COLUMN('по изворима и контима'!M:M),FALSE))</f>
        <v>0</v>
      </c>
    </row>
    <row r="57" spans="1:15" x14ac:dyDescent="0.25">
      <c r="A57">
        <f t="shared" si="51"/>
        <v>0</v>
      </c>
      <c r="B57">
        <f t="shared" si="1"/>
        <v>0</v>
      </c>
      <c r="C57" s="121">
        <f>IF(A57=0,0,+spisak!A$4)</f>
        <v>0</v>
      </c>
      <c r="D57">
        <f>IF(A57=0,0,+spisak!C$4)</f>
        <v>0</v>
      </c>
      <c r="E57" s="169">
        <f>IF(A57=0,0,+spisak!#REF!)</f>
        <v>0</v>
      </c>
      <c r="F57">
        <f>IF(A57=0,0,+VLOOKUP($A57,'по изворима и контима'!$A$12:D$499,4,FALSE))</f>
        <v>0</v>
      </c>
      <c r="G57">
        <f>IF(A57=0,0,+VLOOKUP($A57,'по изворима и контима'!$A$12:G$499,5,FALSE))</f>
        <v>0</v>
      </c>
      <c r="H57">
        <f>IF(A57=0,0,+VLOOKUP($A57,'по изворима и контима'!$A$12:H$499,6,FALSE))</f>
        <v>0</v>
      </c>
      <c r="I57">
        <f>IF(A57=0,0,+VLOOKUP($A57,'по изворима и контима'!$A$12:H$499,7,FALSE))</f>
        <v>0</v>
      </c>
      <c r="J57">
        <f>IF(A57=0,0,+VLOOKUP($A57,'по изворима и контима'!$A$12:I$499,8,FALSE))</f>
        <v>0</v>
      </c>
      <c r="K57">
        <f>IF(B57=0,0,+VLOOKUP($A57,'по изворима и контима'!$A$12:J$499,9,FALSE))</f>
        <v>0</v>
      </c>
      <c r="L57">
        <f>IF($A57=0,0,+VLOOKUP($F57,spisak!$C$11:$F$30,3,FALSE))</f>
        <v>0</v>
      </c>
      <c r="M57">
        <f>IF($A57=0,0,+VLOOKUP($F57,spisak!$C$11:$F$30,4,FALSE))</f>
        <v>0</v>
      </c>
      <c r="N57" s="140">
        <f t="shared" ref="N57" si="55">+IF(A57=0,0,"2018")</f>
        <v>0</v>
      </c>
      <c r="O57" s="122">
        <f>IF(C57=0,0,+VLOOKUP($A57,'по изворима и контима'!$A$12:R$499,COLUMN('по изворима и контима'!N:N),FALSE))</f>
        <v>0</v>
      </c>
    </row>
    <row r="58" spans="1:15" x14ac:dyDescent="0.25">
      <c r="A58">
        <f t="shared" si="51"/>
        <v>0</v>
      </c>
      <c r="B58">
        <f t="shared" si="1"/>
        <v>0</v>
      </c>
      <c r="C58" s="121">
        <f>IF(A58=0,0,+spisak!A$4)</f>
        <v>0</v>
      </c>
      <c r="D58">
        <f>IF(A58=0,0,+spisak!C$4)</f>
        <v>0</v>
      </c>
      <c r="E58" s="169">
        <f>IF(A58=0,0,+spisak!#REF!)</f>
        <v>0</v>
      </c>
      <c r="F58">
        <f>IF(A58=0,0,+VLOOKUP($A58,'по изворима и контима'!$A$12:D$499,4,FALSE))</f>
        <v>0</v>
      </c>
      <c r="G58">
        <f>IF(A58=0,0,+VLOOKUP($A58,'по изворима и контима'!$A$12:G$499,5,FALSE))</f>
        <v>0</v>
      </c>
      <c r="H58">
        <f>IF(A58=0,0,+VLOOKUP($A58,'по изворима и контима'!$A$12:H$499,6,FALSE))</f>
        <v>0</v>
      </c>
      <c r="I58">
        <f>IF(A58=0,0,+VLOOKUP($A58,'по изворима и контима'!$A$12:H$499,7,FALSE))</f>
        <v>0</v>
      </c>
      <c r="J58">
        <f>IF(A58=0,0,+VLOOKUP($A58,'по изворима и контима'!$A$12:I$499,8,FALSE))</f>
        <v>0</v>
      </c>
      <c r="K58">
        <f>IF(B58=0,0,+VLOOKUP($A58,'по изворима и контима'!$A$12:J$499,9,FALSE))</f>
        <v>0</v>
      </c>
      <c r="L58">
        <f>IF($A58=0,0,+VLOOKUP($F58,spisak!$C$11:$F$30,3,FALSE))</f>
        <v>0</v>
      </c>
      <c r="M58">
        <f>IF($A58=0,0,+VLOOKUP($F58,spisak!$C$11:$F$30,4,FALSE))</f>
        <v>0</v>
      </c>
      <c r="N58" s="140">
        <f t="shared" ref="N58" si="56">+IF(A58=0,0,"2019")</f>
        <v>0</v>
      </c>
      <c r="O58" s="122">
        <f>IF(C58=0,0,+VLOOKUP($A58,'по изворима и контима'!$A$12:R$499,COLUMN('по изворима и контима'!O:O),FALSE))</f>
        <v>0</v>
      </c>
    </row>
    <row r="59" spans="1:15" x14ac:dyDescent="0.25">
      <c r="A59">
        <f t="shared" si="51"/>
        <v>0</v>
      </c>
      <c r="B59">
        <f t="shared" si="1"/>
        <v>0</v>
      </c>
      <c r="C59" s="121">
        <f>IF(A59=0,0,+spisak!A$4)</f>
        <v>0</v>
      </c>
      <c r="D59">
        <f>IF(A59=0,0,+spisak!C$4)</f>
        <v>0</v>
      </c>
      <c r="E59" s="169">
        <f>IF(A59=0,0,+spisak!#REF!)</f>
        <v>0</v>
      </c>
      <c r="F59">
        <f>IF(A59=0,0,+VLOOKUP($A59,'по изворима и контима'!$A$12:D$499,4,FALSE))</f>
        <v>0</v>
      </c>
      <c r="G59">
        <f>IF(A59=0,0,+VLOOKUP($A59,'по изворима и контима'!$A$12:G$499,5,FALSE))</f>
        <v>0</v>
      </c>
      <c r="H59">
        <f>IF(A59=0,0,+VLOOKUP($A59,'по изворима и контима'!$A$12:H$499,6,FALSE))</f>
        <v>0</v>
      </c>
      <c r="I59">
        <f>IF(A59=0,0,+VLOOKUP($A59,'по изворима и контима'!$A$12:H$499,7,FALSE))</f>
        <v>0</v>
      </c>
      <c r="J59">
        <f>IF(A59=0,0,+VLOOKUP($A59,'по изворима и контима'!$A$12:I$499,8,FALSE))</f>
        <v>0</v>
      </c>
      <c r="K59">
        <f>IF(B59=0,0,+VLOOKUP($A59,'по изворима и контима'!$A$12:J$499,9,FALSE))</f>
        <v>0</v>
      </c>
      <c r="L59">
        <f>IF($A59=0,0,+VLOOKUP($F59,spisak!$C$11:$F$30,3,FALSE))</f>
        <v>0</v>
      </c>
      <c r="M59">
        <f>IF($A59=0,0,+VLOOKUP($F59,spisak!$C$11:$F$30,4,FALSE))</f>
        <v>0</v>
      </c>
      <c r="N59" s="140">
        <f t="shared" ref="N59" si="57">+IF(A59=0,0,"nakon 2019")</f>
        <v>0</v>
      </c>
      <c r="O59" s="122">
        <f>IF(C59=0,0,+VLOOKUP($A59,'по изворима и контима'!$A$12:R$499,COLUMN('по изворима и контима'!P:P),FALSE))</f>
        <v>0</v>
      </c>
    </row>
    <row r="60" spans="1:15" x14ac:dyDescent="0.25">
      <c r="A60">
        <f>+IF(ISBLANK('по изворима и контима'!D68)=TRUE,0,1)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контима'!$A$12:L$499,COLUMN('по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контима'!$A$12:R$499,COLUMN('по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контима'!$A$12:R$499,COLUMN('по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контима'!$A$12:R$499,COLUMN('по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контима'!$A$12:R$499,COLUMN('по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контима'!$A$12:R$499,COLUMN('по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контима'!$A$12:R$499,COLUMN('по изворима и контима'!P:P),FALSE))</f>
        <v>0</v>
      </c>
    </row>
    <row r="67" spans="1:15" x14ac:dyDescent="0.25">
      <c r="A67">
        <f>+IF(MAX(A$4:A64)&gt;=A$1,0,MAX(A$4:A64)+1)</f>
        <v>0</v>
      </c>
      <c r="B67">
        <f t="shared" si="1"/>
        <v>0</v>
      </c>
      <c r="C67" s="121">
        <f>IF(A67=0,0,+spisak!A$4)</f>
        <v>0</v>
      </c>
      <c r="D67">
        <f>IF(A67=0,0,+spisak!C$4)</f>
        <v>0</v>
      </c>
      <c r="E67" s="169">
        <f>IF(A67=0,0,+spisak!#REF!)</f>
        <v>0</v>
      </c>
      <c r="F67">
        <f>IF(A67=0,0,+VLOOKUP($A67,'по изворима и контима'!$A$12:D$499,4,FALSE))</f>
        <v>0</v>
      </c>
      <c r="G67">
        <f>IF(A67=0,0,+VLOOKUP($A67,'по изворима и контима'!$A$12:G$499,5,FALSE))</f>
        <v>0</v>
      </c>
      <c r="H67">
        <f>IF(A67=0,0,+VLOOKUP($A67,'по изворима и контима'!$A$12:H$499,6,FALSE))</f>
        <v>0</v>
      </c>
      <c r="I67">
        <f>IF(A67=0,0,+VLOOKUP($A67,'по изворима и контима'!$A$12:H$499,7,FALSE))</f>
        <v>0</v>
      </c>
      <c r="J67">
        <f>IF(A67=0,0,+VLOOKUP($A67,'по изворима и контима'!$A$12:I$499,8,FALSE))</f>
        <v>0</v>
      </c>
      <c r="K67">
        <f>IF(B67=0,0,+VLOOKUP($A67,'по изворима и контима'!$A$12:J$499,9,FALSE))</f>
        <v>0</v>
      </c>
      <c r="L67">
        <f>IF($A67=0,0,+VLOOKUP($F67,spisak!$C$11:$F$30,3,FALSE))</f>
        <v>0</v>
      </c>
      <c r="M67">
        <f>IF($A67=0,0,+VLOOKUP($F67,spisak!$C$11:$F$30,4,FALSE))</f>
        <v>0</v>
      </c>
      <c r="N67" s="140">
        <f t="shared" ref="N67" si="66">+IF(A67=0,0,"do 2015")</f>
        <v>0</v>
      </c>
      <c r="O67" s="122">
        <f>IF(A67=0,0,+VLOOKUP($A67,'по изворима и контима'!$A$12:L$499,COLUMN('по изворима и контима'!J:J),FALSE))</f>
        <v>0</v>
      </c>
    </row>
    <row r="68" spans="1:15" x14ac:dyDescent="0.25">
      <c r="A68">
        <f>+A67</f>
        <v>0</v>
      </c>
      <c r="B68">
        <f t="shared" si="1"/>
        <v>0</v>
      </c>
      <c r="C68" s="121">
        <f>IF(A68=0,0,+spisak!A$4)</f>
        <v>0</v>
      </c>
      <c r="D68">
        <f>IF(A68=0,0,+spisak!C$4)</f>
        <v>0</v>
      </c>
      <c r="E68" s="169">
        <f>IF(A68=0,0,+spisak!#REF!)</f>
        <v>0</v>
      </c>
      <c r="F68">
        <f>IF(A68=0,0,+VLOOKUP($A68,'по изворима и контима'!$A$12:D$499,4,FALSE))</f>
        <v>0</v>
      </c>
      <c r="G68">
        <f>IF(A68=0,0,+VLOOKUP($A68,'по изворима и контима'!$A$12:G$499,5,FALSE))</f>
        <v>0</v>
      </c>
      <c r="H68">
        <f>IF(A68=0,0,+VLOOKUP($A68,'по изворима и контима'!$A$12:H$499,6,FALSE))</f>
        <v>0</v>
      </c>
      <c r="I68">
        <f>IF(A68=0,0,+VLOOKUP($A68,'по изворима и контима'!$A$12:H$499,7,FALSE))</f>
        <v>0</v>
      </c>
      <c r="J68">
        <f>IF(A68=0,0,+VLOOKUP($A68,'по изворима и контима'!$A$12:I$499,8,FALSE))</f>
        <v>0</v>
      </c>
      <c r="K68">
        <f>IF(B68=0,0,+VLOOKUP($A68,'по изворима и контима'!$A$12:J$499,9,FALSE))</f>
        <v>0</v>
      </c>
      <c r="L68">
        <f>IF($A68=0,0,+VLOOKUP($F68,spisak!$C$11:$F$30,3,FALSE))</f>
        <v>0</v>
      </c>
      <c r="M68">
        <f>IF($A68=0,0,+VLOOKUP($F68,spisak!$C$11:$F$30,4,FALSE))</f>
        <v>0</v>
      </c>
      <c r="N68" s="140">
        <f t="shared" ref="N68" si="67">+IF(A68=0,0,"2016-plan")</f>
        <v>0</v>
      </c>
      <c r="O68" s="122">
        <f>IF(A68=0,0,+VLOOKUP($A68,'по изворима и контима'!$A$12:R$499,COLUMN('по изворима и контима'!K:K),FALSE))</f>
        <v>0</v>
      </c>
    </row>
    <row r="69" spans="1:15" x14ac:dyDescent="0.25">
      <c r="A69">
        <f t="shared" ref="A69:A80" si="68">+A68</f>
        <v>0</v>
      </c>
      <c r="B69">
        <f t="shared" si="1"/>
        <v>0</v>
      </c>
      <c r="C69" s="121">
        <f>IF(A69=0,0,+spisak!A$4)</f>
        <v>0</v>
      </c>
      <c r="D69">
        <f>IF(A69=0,0,+spisak!C$4)</f>
        <v>0</v>
      </c>
      <c r="E69" s="169">
        <f>IF(A69=0,0,+spisak!#REF!)</f>
        <v>0</v>
      </c>
      <c r="F69">
        <f>IF(A69=0,0,+VLOOKUP($A69,'по изворима и контима'!$A$12:D$499,4,FALSE))</f>
        <v>0</v>
      </c>
      <c r="G69">
        <f>IF(A69=0,0,+VLOOKUP($A69,'по изворима и контима'!$A$12:G$499,5,FALSE))</f>
        <v>0</v>
      </c>
      <c r="H69">
        <f>IF(A69=0,0,+VLOOKUP($A69,'по изворима и контима'!$A$12:H$499,6,FALSE))</f>
        <v>0</v>
      </c>
      <c r="I69">
        <f>IF(A69=0,0,+VLOOKUP($A69,'по изворима и контима'!$A$12:H$499,7,FALSE))</f>
        <v>0</v>
      </c>
      <c r="J69">
        <f>IF(A69=0,0,+VLOOKUP($A69,'по изворима и контима'!$A$12:I$499,8,FALSE))</f>
        <v>0</v>
      </c>
      <c r="K69">
        <f>IF(B69=0,0,+VLOOKUP($A69,'по изворима и контима'!$A$12:J$499,9,FALSE))</f>
        <v>0</v>
      </c>
      <c r="L69">
        <f>IF($A69=0,0,+VLOOKUP($F69,spisak!$C$11:$F$30,3,FALSE))</f>
        <v>0</v>
      </c>
      <c r="M69">
        <f>IF($A69=0,0,+VLOOKUP($F69,spisak!$C$11:$F$30,4,FALSE))</f>
        <v>0</v>
      </c>
      <c r="N69" s="140">
        <f t="shared" ref="N69" si="69">+IF(A69=0,0,"2016-procena")</f>
        <v>0</v>
      </c>
      <c r="O69" s="122">
        <f>IF(A69=0,0,+VLOOKUP($A69,'по изворима и контима'!$A$12:R$499,COLUMN('по изворима и контима'!L:L),FALSE))</f>
        <v>0</v>
      </c>
    </row>
    <row r="70" spans="1:15" x14ac:dyDescent="0.25">
      <c r="A70">
        <f t="shared" si="68"/>
        <v>0</v>
      </c>
      <c r="B70">
        <f t="shared" si="1"/>
        <v>0</v>
      </c>
      <c r="C70" s="121">
        <f>IF(A70=0,0,+spisak!A$4)</f>
        <v>0</v>
      </c>
      <c r="D70">
        <f>IF(A70=0,0,+spisak!C$4)</f>
        <v>0</v>
      </c>
      <c r="E70" s="169">
        <f>IF(A70=0,0,+spisak!#REF!)</f>
        <v>0</v>
      </c>
      <c r="F70">
        <f>IF(A70=0,0,+VLOOKUP($A70,'по изворима и контима'!$A$12:D$499,4,FALSE))</f>
        <v>0</v>
      </c>
      <c r="G70">
        <f>IF(A70=0,0,+VLOOKUP($A70,'по изворима и контима'!$A$12:G$499,5,FALSE))</f>
        <v>0</v>
      </c>
      <c r="H70">
        <f>IF(A70=0,0,+VLOOKUP($A70,'по изворима и контима'!$A$12:H$499,6,FALSE))</f>
        <v>0</v>
      </c>
      <c r="I70">
        <f>IF(A70=0,0,+VLOOKUP($A70,'по изворима и контима'!$A$12:H$499,7,FALSE))</f>
        <v>0</v>
      </c>
      <c r="J70">
        <f>IF(A70=0,0,+VLOOKUP($A70,'по изворима и контима'!$A$12:I$499,8,FALSE))</f>
        <v>0</v>
      </c>
      <c r="K70">
        <f>IF(B70=0,0,+VLOOKUP($A70,'по изворима и контима'!$A$12:J$499,9,FALSE))</f>
        <v>0</v>
      </c>
      <c r="L70">
        <f>IF($A70=0,0,+VLOOKUP($F70,spisak!$C$11:$F$30,3,FALSE))</f>
        <v>0</v>
      </c>
      <c r="M70">
        <f>IF($A70=0,0,+VLOOKUP($F70,spisak!$C$11:$F$30,4,FALSE))</f>
        <v>0</v>
      </c>
      <c r="N70" s="140">
        <f t="shared" ref="N70" si="70">+IF(A70=0,0,"2017")</f>
        <v>0</v>
      </c>
      <c r="O70" s="122">
        <f>IF(A70=0,0,+VLOOKUP($A70,'по изворима и контима'!$A$12:R$499,COLUMN('по изворима и контима'!M:M),FALSE))</f>
        <v>0</v>
      </c>
    </row>
    <row r="71" spans="1:15" x14ac:dyDescent="0.25">
      <c r="A71">
        <f t="shared" si="68"/>
        <v>0</v>
      </c>
      <c r="B71">
        <f t="shared" si="1"/>
        <v>0</v>
      </c>
      <c r="C71" s="121">
        <f>IF(A71=0,0,+spisak!A$4)</f>
        <v>0</v>
      </c>
      <c r="D71">
        <f>IF(A71=0,0,+spisak!C$4)</f>
        <v>0</v>
      </c>
      <c r="E71" s="169">
        <f>IF(A71=0,0,+spisak!#REF!)</f>
        <v>0</v>
      </c>
      <c r="F71">
        <f>IF(A71=0,0,+VLOOKUP($A71,'по изворима и контима'!$A$12:D$499,4,FALSE))</f>
        <v>0</v>
      </c>
      <c r="G71">
        <f>IF(A71=0,0,+VLOOKUP($A71,'по изворима и контима'!$A$12:G$499,5,FALSE))</f>
        <v>0</v>
      </c>
      <c r="H71">
        <f>IF(A71=0,0,+VLOOKUP($A71,'по изворима и контима'!$A$12:H$499,6,FALSE))</f>
        <v>0</v>
      </c>
      <c r="I71">
        <f>IF(A71=0,0,+VLOOKUP($A71,'по изворима и контима'!$A$12:H$499,7,FALSE))</f>
        <v>0</v>
      </c>
      <c r="J71">
        <f>IF(A71=0,0,+VLOOKUP($A71,'по изворима и контима'!$A$12:I$499,8,FALSE))</f>
        <v>0</v>
      </c>
      <c r="K71">
        <f>IF(B71=0,0,+VLOOKUP($A71,'по изворима и контима'!$A$12:J$499,9,FALSE))</f>
        <v>0</v>
      </c>
      <c r="L71">
        <f>IF($A71=0,0,+VLOOKUP($F71,spisak!$C$11:$F$30,3,FALSE))</f>
        <v>0</v>
      </c>
      <c r="M71">
        <f>IF($A71=0,0,+VLOOKUP($F71,spisak!$C$11:$F$30,4,FALSE))</f>
        <v>0</v>
      </c>
      <c r="N71" s="140">
        <f t="shared" ref="N71" si="71">+IF(A71=0,0,"2018")</f>
        <v>0</v>
      </c>
      <c r="O71" s="122">
        <f>IF(C71=0,0,+VLOOKUP($A71,'по изворима и контима'!$A$12:R$499,COLUMN('по изворима и контима'!N:N),FALSE))</f>
        <v>0</v>
      </c>
    </row>
    <row r="72" spans="1:15" x14ac:dyDescent="0.25">
      <c r="A72">
        <f t="shared" si="68"/>
        <v>0</v>
      </c>
      <c r="B72">
        <f t="shared" ref="B72:B135" si="72">+IF(A72&gt;0,+B71+1,0)</f>
        <v>0</v>
      </c>
      <c r="C72" s="121">
        <f>IF(A72=0,0,+spisak!A$4)</f>
        <v>0</v>
      </c>
      <c r="D72">
        <f>IF(A72=0,0,+spisak!C$4)</f>
        <v>0</v>
      </c>
      <c r="E72" s="169">
        <f>IF(A72=0,0,+spisak!#REF!)</f>
        <v>0</v>
      </c>
      <c r="F72">
        <f>IF(A72=0,0,+VLOOKUP($A72,'по изворима и контима'!$A$12:D$499,4,FALSE))</f>
        <v>0</v>
      </c>
      <c r="G72">
        <f>IF(A72=0,0,+VLOOKUP($A72,'по изворима и контима'!$A$12:G$499,5,FALSE))</f>
        <v>0</v>
      </c>
      <c r="H72">
        <f>IF(A72=0,0,+VLOOKUP($A72,'по изворима и контима'!$A$12:H$499,6,FALSE))</f>
        <v>0</v>
      </c>
      <c r="I72">
        <f>IF(A72=0,0,+VLOOKUP($A72,'по изворима и контима'!$A$12:H$499,7,FALSE))</f>
        <v>0</v>
      </c>
      <c r="J72">
        <f>IF(A72=0,0,+VLOOKUP($A72,'по изворима и контима'!$A$12:I$499,8,FALSE))</f>
        <v>0</v>
      </c>
      <c r="K72">
        <f>IF(B72=0,0,+VLOOKUP($A72,'по изворима и контима'!$A$12:J$499,9,FALSE))</f>
        <v>0</v>
      </c>
      <c r="L72">
        <f>IF($A72=0,0,+VLOOKUP($F72,spisak!$C$11:$F$30,3,FALSE))</f>
        <v>0</v>
      </c>
      <c r="M72">
        <f>IF($A72=0,0,+VLOOKUP($F72,spisak!$C$11:$F$30,4,FALSE))</f>
        <v>0</v>
      </c>
      <c r="N72" s="140">
        <f t="shared" ref="N72" si="73">+IF(A72=0,0,"2019")</f>
        <v>0</v>
      </c>
      <c r="O72" s="122">
        <f>IF(C72=0,0,+VLOOKUP($A72,'по изворима и контима'!$A$12:R$499,COLUMN('по изворима и контима'!O:O),FALSE))</f>
        <v>0</v>
      </c>
    </row>
    <row r="73" spans="1:15" x14ac:dyDescent="0.25">
      <c r="A73">
        <f t="shared" si="68"/>
        <v>0</v>
      </c>
      <c r="B73">
        <f t="shared" si="72"/>
        <v>0</v>
      </c>
      <c r="C73" s="121">
        <f>IF(A73=0,0,+spisak!A$4)</f>
        <v>0</v>
      </c>
      <c r="D73">
        <f>IF(A73=0,0,+spisak!C$4)</f>
        <v>0</v>
      </c>
      <c r="E73" s="169">
        <f>IF(A73=0,0,+spisak!#REF!)</f>
        <v>0</v>
      </c>
      <c r="F73">
        <f>IF(A73=0,0,+VLOOKUP($A73,'по изворима и контима'!$A$12:D$499,4,FALSE))</f>
        <v>0</v>
      </c>
      <c r="G73">
        <f>IF(A73=0,0,+VLOOKUP($A73,'по изворима и контима'!$A$12:G$499,5,FALSE))</f>
        <v>0</v>
      </c>
      <c r="H73">
        <f>IF(A73=0,0,+VLOOKUP($A73,'по изворима и контима'!$A$12:H$499,6,FALSE))</f>
        <v>0</v>
      </c>
      <c r="I73">
        <f>IF(A73=0,0,+VLOOKUP($A73,'по изворима и контима'!$A$12:H$499,7,FALSE))</f>
        <v>0</v>
      </c>
      <c r="J73">
        <f>IF(A73=0,0,+VLOOKUP($A73,'по изворима и контима'!$A$12:I$499,8,FALSE))</f>
        <v>0</v>
      </c>
      <c r="K73">
        <f>IF(B73=0,0,+VLOOKUP($A73,'по изворима и контима'!$A$12:J$499,9,FALSE))</f>
        <v>0</v>
      </c>
      <c r="L73">
        <f>IF($A73=0,0,+VLOOKUP($F73,spisak!$C$11:$F$30,3,FALSE))</f>
        <v>0</v>
      </c>
      <c r="M73">
        <f>IF($A73=0,0,+VLOOKUP($F73,spisak!$C$11:$F$30,4,FALSE))</f>
        <v>0</v>
      </c>
      <c r="N73" s="140">
        <f t="shared" ref="N73" si="74">+IF(A73=0,0,"nakon 2019")</f>
        <v>0</v>
      </c>
      <c r="O73" s="122">
        <f>IF(C73=0,0,+VLOOKUP($A73,'по изворима и контима'!$A$12:R$499,COLUMN('по изворима и контима'!P:P),FALSE))</f>
        <v>0</v>
      </c>
    </row>
    <row r="74" spans="1:15" x14ac:dyDescent="0.25">
      <c r="A74">
        <f>+IF(MAX(A$4:A71)&gt;=A$1,0,MAX(A$4:A71)+1)</f>
        <v>0</v>
      </c>
      <c r="B74">
        <f t="shared" si="72"/>
        <v>0</v>
      </c>
      <c r="C74" s="121">
        <f>IF(A74=0,0,+spisak!A$4)</f>
        <v>0</v>
      </c>
      <c r="D74">
        <f>IF(A74=0,0,+spisak!C$4)</f>
        <v>0</v>
      </c>
      <c r="E74" s="169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40">
        <f t="shared" ref="N74" si="75">+IF(A74=0,0,"do 2015")</f>
        <v>0</v>
      </c>
      <c r="O74" s="122">
        <f>IF(A74=0,0,+VLOOKUP($A74,'по изворима и контима'!$A$12:L$499,COLUMN('по изворима и контима'!J:J),FALSE))</f>
        <v>0</v>
      </c>
    </row>
    <row r="75" spans="1:15" x14ac:dyDescent="0.25">
      <c r="A75">
        <f>+A74</f>
        <v>0</v>
      </c>
      <c r="B75">
        <f t="shared" si="72"/>
        <v>0</v>
      </c>
      <c r="C75" s="121">
        <f>IF(A75=0,0,+spisak!A$4)</f>
        <v>0</v>
      </c>
      <c r="D75">
        <f>IF(A75=0,0,+spisak!C$4)</f>
        <v>0</v>
      </c>
      <c r="E75" s="169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40">
        <f t="shared" ref="N75" si="76">+IF(A75=0,0,"2016-plan")</f>
        <v>0</v>
      </c>
      <c r="O75" s="122">
        <f>IF(A75=0,0,+VLOOKUP($A75,'по изворима и контима'!$A$12:R$499,COLUMN('по изворима и контима'!K:K),FALSE))</f>
        <v>0</v>
      </c>
    </row>
    <row r="76" spans="1:15" x14ac:dyDescent="0.25">
      <c r="A76">
        <f t="shared" si="68"/>
        <v>0</v>
      </c>
      <c r="B76">
        <f t="shared" si="72"/>
        <v>0</v>
      </c>
      <c r="C76" s="121">
        <f>IF(A76=0,0,+spisak!A$4)</f>
        <v>0</v>
      </c>
      <c r="D76">
        <f>IF(A76=0,0,+spisak!C$4)</f>
        <v>0</v>
      </c>
      <c r="E76" s="169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40">
        <f t="shared" ref="N76" si="77">+IF(A76=0,0,"2016-procena")</f>
        <v>0</v>
      </c>
      <c r="O76" s="122">
        <f>IF(A76=0,0,+VLOOKUP($A76,'по изворима и контима'!$A$12:R$499,COLUMN('по изворима и контима'!L:L),FALSE))</f>
        <v>0</v>
      </c>
    </row>
    <row r="77" spans="1:15" x14ac:dyDescent="0.25">
      <c r="A77">
        <f t="shared" si="68"/>
        <v>0</v>
      </c>
      <c r="B77">
        <f t="shared" si="72"/>
        <v>0</v>
      </c>
      <c r="C77" s="121">
        <f>IF(A77=0,0,+spisak!A$4)</f>
        <v>0</v>
      </c>
      <c r="D77">
        <f>IF(A77=0,0,+spisak!C$4)</f>
        <v>0</v>
      </c>
      <c r="E77" s="169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40">
        <f t="shared" ref="N77" si="78">+IF(A77=0,0,"2017")</f>
        <v>0</v>
      </c>
      <c r="O77" s="122">
        <f>IF(A77=0,0,+VLOOKUP($A77,'по изворима и контима'!$A$12:R$499,COLUMN('по изворима и контима'!M:M),FALSE))</f>
        <v>0</v>
      </c>
    </row>
    <row r="78" spans="1:15" x14ac:dyDescent="0.25">
      <c r="A78">
        <f t="shared" si="68"/>
        <v>0</v>
      </c>
      <c r="B78">
        <f t="shared" si="72"/>
        <v>0</v>
      </c>
      <c r="C78" s="121">
        <f>IF(A78=0,0,+spisak!A$4)</f>
        <v>0</v>
      </c>
      <c r="D78">
        <f>IF(A78=0,0,+spisak!C$4)</f>
        <v>0</v>
      </c>
      <c r="E78" s="169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40">
        <f t="shared" ref="N78" si="79">+IF(A78=0,0,"2018")</f>
        <v>0</v>
      </c>
      <c r="O78" s="122">
        <f>IF(C78=0,0,+VLOOKUP($A78,'по изворима и контима'!$A$12:R$499,COLUMN('по изворима и контима'!N:N),FALSE))</f>
        <v>0</v>
      </c>
    </row>
    <row r="79" spans="1:15" x14ac:dyDescent="0.25">
      <c r="A79">
        <f t="shared" si="68"/>
        <v>0</v>
      </c>
      <c r="B79">
        <f t="shared" si="72"/>
        <v>0</v>
      </c>
      <c r="C79" s="121">
        <f>IF(A79=0,0,+spisak!A$4)</f>
        <v>0</v>
      </c>
      <c r="D79">
        <f>IF(A79=0,0,+spisak!C$4)</f>
        <v>0</v>
      </c>
      <c r="E79" s="169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40">
        <f t="shared" ref="N79" si="80">+IF(A79=0,0,"2019")</f>
        <v>0</v>
      </c>
      <c r="O79" s="122">
        <f>IF(C79=0,0,+VLOOKUP($A79,'по изворима и контима'!$A$12:R$499,COLUMN('по изворима и контима'!O:O),FALSE))</f>
        <v>0</v>
      </c>
    </row>
    <row r="80" spans="1:15" x14ac:dyDescent="0.25">
      <c r="A80">
        <f t="shared" si="68"/>
        <v>0</v>
      </c>
      <c r="B80">
        <f t="shared" si="72"/>
        <v>0</v>
      </c>
      <c r="C80" s="121">
        <f>IF(A80=0,0,+spisak!A$4)</f>
        <v>0</v>
      </c>
      <c r="D80">
        <f>IF(A80=0,0,+spisak!C$4)</f>
        <v>0</v>
      </c>
      <c r="E80" s="169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40">
        <f t="shared" ref="N80" si="81">+IF(A80=0,0,"nakon 2019")</f>
        <v>0</v>
      </c>
      <c r="O80" s="122">
        <f>IF(C80=0,0,+VLOOKUP($A80,'по изворима и контима'!$A$12:R$499,COLUMN('по изворима и контима'!P:P),FALSE))</f>
        <v>0</v>
      </c>
    </row>
    <row r="81" spans="1:15" x14ac:dyDescent="0.25">
      <c r="A81">
        <f>+IF(MAX(A$4:A78)&gt;=A$1,0,MAX(A$4:A78)+1)</f>
        <v>0</v>
      </c>
      <c r="B81">
        <f t="shared" si="72"/>
        <v>0</v>
      </c>
      <c r="C81" s="121">
        <f>IF(A81=0,0,+spisak!A$4)</f>
        <v>0</v>
      </c>
      <c r="D81">
        <f>IF(A81=0,0,+spisak!C$4)</f>
        <v>0</v>
      </c>
      <c r="E81" s="169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40">
        <f t="shared" ref="N81" si="82">+IF(A81=0,0,"do 2015")</f>
        <v>0</v>
      </c>
      <c r="O81" s="122">
        <f>IF(A81=0,0,+VLOOKUP($A81,'по изворима и контима'!$A$12:L$499,COLUMN('по изворима и контима'!J:J),FALSE))</f>
        <v>0</v>
      </c>
    </row>
    <row r="82" spans="1:15" x14ac:dyDescent="0.25">
      <c r="A82">
        <f t="shared" ref="A82:A87" si="83">+A81</f>
        <v>0</v>
      </c>
      <c r="B82">
        <f t="shared" si="72"/>
        <v>0</v>
      </c>
      <c r="C82" s="121">
        <f>IF(A82=0,0,+spisak!A$4)</f>
        <v>0</v>
      </c>
      <c r="D82">
        <f>IF(A82=0,0,+spisak!C$4)</f>
        <v>0</v>
      </c>
      <c r="E82" s="169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40">
        <f t="shared" ref="N82" si="84">+IF(A82=0,0,"2016-plan")</f>
        <v>0</v>
      </c>
      <c r="O82" s="122">
        <f>IF(A82=0,0,+VLOOKUP($A82,'по изворима и контима'!$A$12:R$499,COLUMN('по изворима и контима'!K:K),FALSE))</f>
        <v>0</v>
      </c>
    </row>
    <row r="83" spans="1:15" x14ac:dyDescent="0.25">
      <c r="A83">
        <f t="shared" si="83"/>
        <v>0</v>
      </c>
      <c r="B83">
        <f t="shared" si="72"/>
        <v>0</v>
      </c>
      <c r="C83" s="121">
        <f>IF(A83=0,0,+spisak!A$4)</f>
        <v>0</v>
      </c>
      <c r="D83">
        <f>IF(A83=0,0,+spisak!C$4)</f>
        <v>0</v>
      </c>
      <c r="E83" s="169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40">
        <f t="shared" ref="N83" si="85">+IF(A83=0,0,"2016-procena")</f>
        <v>0</v>
      </c>
      <c r="O83" s="122">
        <f>IF(A83=0,0,+VLOOKUP($A83,'по изворима и контима'!$A$12:R$499,COLUMN('по изворима и контима'!L:L),FALSE))</f>
        <v>0</v>
      </c>
    </row>
    <row r="84" spans="1:15" x14ac:dyDescent="0.25">
      <c r="A84">
        <f t="shared" si="83"/>
        <v>0</v>
      </c>
      <c r="B84">
        <f t="shared" si="72"/>
        <v>0</v>
      </c>
      <c r="C84" s="121">
        <f>IF(A84=0,0,+spisak!A$4)</f>
        <v>0</v>
      </c>
      <c r="D84">
        <f>IF(A84=0,0,+spisak!C$4)</f>
        <v>0</v>
      </c>
      <c r="E84" s="169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40">
        <f t="shared" ref="N84" si="86">+IF(A84=0,0,"2017")</f>
        <v>0</v>
      </c>
      <c r="O84" s="122">
        <f>IF(A84=0,0,+VLOOKUP($A84,'по изворима и контима'!$A$12:R$499,COLUMN('по изворима и контима'!M:M),FALSE))</f>
        <v>0</v>
      </c>
    </row>
    <row r="85" spans="1:15" x14ac:dyDescent="0.25">
      <c r="A85">
        <f t="shared" si="83"/>
        <v>0</v>
      </c>
      <c r="B85">
        <f t="shared" si="72"/>
        <v>0</v>
      </c>
      <c r="C85" s="121">
        <f>IF(A85=0,0,+spisak!A$4)</f>
        <v>0</v>
      </c>
      <c r="D85">
        <f>IF(A85=0,0,+spisak!C$4)</f>
        <v>0</v>
      </c>
      <c r="E85" s="169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40">
        <f t="shared" ref="N85" si="87">+IF(A85=0,0,"2018")</f>
        <v>0</v>
      </c>
      <c r="O85" s="122">
        <f>IF(C85=0,0,+VLOOKUP($A85,'по изворима и контима'!$A$12:R$499,COLUMN('по изворима и контима'!N:N),FALSE))</f>
        <v>0</v>
      </c>
    </row>
    <row r="86" spans="1:15" x14ac:dyDescent="0.25">
      <c r="A86">
        <f t="shared" si="83"/>
        <v>0</v>
      </c>
      <c r="B86">
        <f t="shared" si="72"/>
        <v>0</v>
      </c>
      <c r="C86" s="121">
        <f>IF(A86=0,0,+spisak!A$4)</f>
        <v>0</v>
      </c>
      <c r="D86">
        <f>IF(A86=0,0,+spisak!C$4)</f>
        <v>0</v>
      </c>
      <c r="E86" s="169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40">
        <f t="shared" ref="N86" si="88">+IF(A86=0,0,"2019")</f>
        <v>0</v>
      </c>
      <c r="O86" s="122">
        <f>IF(C86=0,0,+VLOOKUP($A86,'по изворима и контима'!$A$12:R$499,COLUMN('по изворима и контима'!O:O),FALSE))</f>
        <v>0</v>
      </c>
    </row>
    <row r="87" spans="1:15" x14ac:dyDescent="0.25">
      <c r="A87">
        <f t="shared" si="83"/>
        <v>0</v>
      </c>
      <c r="B87">
        <f t="shared" si="72"/>
        <v>0</v>
      </c>
      <c r="C87" s="121">
        <f>IF(A87=0,0,+spisak!A$4)</f>
        <v>0</v>
      </c>
      <c r="D87">
        <f>IF(A87=0,0,+spisak!C$4)</f>
        <v>0</v>
      </c>
      <c r="E87" s="169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40">
        <f t="shared" ref="N87" si="89">+IF(A87=0,0,"nakon 2019")</f>
        <v>0</v>
      </c>
      <c r="O87" s="122">
        <f>IF(C87=0,0,+VLOOKUP($A87,'по изворима и контима'!$A$12:R$499,COLUMN('по изворима и контима'!P:P),FALSE))</f>
        <v>0</v>
      </c>
    </row>
    <row r="88" spans="1:15" x14ac:dyDescent="0.25">
      <c r="A88">
        <f>+IF(ISBLANK('по изворима и контима'!D96)=TRUE,0,1)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контима'!$A$12:L$499,COLUMN('по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контима'!$A$12:R$499,COLUMN('по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контима'!$A$12:R$499,COLUMN('по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контима'!$A$12:R$499,COLUMN('по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контима'!$A$12:R$499,COLUMN('по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контима'!$A$12:R$499,COLUMN('по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контима'!$A$12:R$499,COLUMN('по изворима и контима'!P:P),FALSE))</f>
        <v>0</v>
      </c>
    </row>
    <row r="95" spans="1:15" x14ac:dyDescent="0.25">
      <c r="A95">
        <f>+IF(MAX(A$4:A92)&gt;=A$1,0,MAX(A$4:A92)+1)</f>
        <v>0</v>
      </c>
      <c r="B95">
        <f t="shared" si="72"/>
        <v>0</v>
      </c>
      <c r="C95" s="121">
        <f>IF(A95=0,0,+spisak!A$4)</f>
        <v>0</v>
      </c>
      <c r="D95">
        <f>IF(A95=0,0,+spisak!C$4)</f>
        <v>0</v>
      </c>
      <c r="E95" s="169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40">
        <f t="shared" ref="N95" si="98">+IF(A95=0,0,"do 2015")</f>
        <v>0</v>
      </c>
      <c r="O95" s="122">
        <f>IF(A95=0,0,+VLOOKUP($A95,'по изворима и контима'!$A$12:L$499,COLUMN('по изворима и контима'!J:J),FALSE))</f>
        <v>0</v>
      </c>
    </row>
    <row r="96" spans="1:15" x14ac:dyDescent="0.25">
      <c r="A96">
        <f>+A95</f>
        <v>0</v>
      </c>
      <c r="B96">
        <f t="shared" si="72"/>
        <v>0</v>
      </c>
      <c r="C96" s="121">
        <f>IF(A96=0,0,+spisak!A$4)</f>
        <v>0</v>
      </c>
      <c r="D96">
        <f>IF(A96=0,0,+spisak!C$4)</f>
        <v>0</v>
      </c>
      <c r="E96" s="169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40">
        <f t="shared" ref="N96" si="99">+IF(A96=0,0,"2016-plan")</f>
        <v>0</v>
      </c>
      <c r="O96" s="122">
        <f>IF(A96=0,0,+VLOOKUP($A96,'по изворима и контима'!$A$12:R$499,COLUMN('по изворима и контима'!K:K),FALSE))</f>
        <v>0</v>
      </c>
    </row>
    <row r="97" spans="1:15" x14ac:dyDescent="0.25">
      <c r="A97">
        <f t="shared" ref="A97:A108" si="100">+A96</f>
        <v>0</v>
      </c>
      <c r="B97">
        <f t="shared" si="72"/>
        <v>0</v>
      </c>
      <c r="C97" s="121">
        <f>IF(A97=0,0,+spisak!A$4)</f>
        <v>0</v>
      </c>
      <c r="D97">
        <f>IF(A97=0,0,+spisak!C$4)</f>
        <v>0</v>
      </c>
      <c r="E97" s="169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40">
        <f t="shared" ref="N97" si="101">+IF(A97=0,0,"2016-procena")</f>
        <v>0</v>
      </c>
      <c r="O97" s="122">
        <f>IF(A97=0,0,+VLOOKUP($A97,'по изворима и контима'!$A$12:R$499,COLUMN('по изворима и контима'!L:L),FALSE))</f>
        <v>0</v>
      </c>
    </row>
    <row r="98" spans="1:15" x14ac:dyDescent="0.25">
      <c r="A98">
        <f t="shared" si="100"/>
        <v>0</v>
      </c>
      <c r="B98">
        <f t="shared" si="72"/>
        <v>0</v>
      </c>
      <c r="C98" s="121">
        <f>IF(A98=0,0,+spisak!A$4)</f>
        <v>0</v>
      </c>
      <c r="D98">
        <f>IF(A98=0,0,+spisak!C$4)</f>
        <v>0</v>
      </c>
      <c r="E98" s="169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40">
        <f t="shared" ref="N98" si="102">+IF(A98=0,0,"2017")</f>
        <v>0</v>
      </c>
      <c r="O98" s="122">
        <f>IF(A98=0,0,+VLOOKUP($A98,'по изворима и контима'!$A$12:R$499,COLUMN('по изворима и контима'!M:M),FALSE))</f>
        <v>0</v>
      </c>
    </row>
    <row r="99" spans="1:15" x14ac:dyDescent="0.25">
      <c r="A99">
        <f t="shared" si="100"/>
        <v>0</v>
      </c>
      <c r="B99">
        <f t="shared" si="72"/>
        <v>0</v>
      </c>
      <c r="C99" s="121">
        <f>IF(A99=0,0,+spisak!A$4)</f>
        <v>0</v>
      </c>
      <c r="D99">
        <f>IF(A99=0,0,+spisak!C$4)</f>
        <v>0</v>
      </c>
      <c r="E99" s="169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40">
        <f t="shared" ref="N99" si="103">+IF(A99=0,0,"2018")</f>
        <v>0</v>
      </c>
      <c r="O99" s="122">
        <f>IF(C99=0,0,+VLOOKUP($A99,'по изворима и контима'!$A$12:R$499,COLUMN('по изворима и контима'!N:N),FALSE))</f>
        <v>0</v>
      </c>
    </row>
    <row r="100" spans="1:15" x14ac:dyDescent="0.25">
      <c r="A100">
        <f t="shared" si="100"/>
        <v>0</v>
      </c>
      <c r="B100">
        <f t="shared" si="72"/>
        <v>0</v>
      </c>
      <c r="C100" s="121">
        <f>IF(A100=0,0,+spisak!A$4)</f>
        <v>0</v>
      </c>
      <c r="D100">
        <f>IF(A100=0,0,+spisak!C$4)</f>
        <v>0</v>
      </c>
      <c r="E100" s="169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40">
        <f t="shared" ref="N100" si="104">+IF(A100=0,0,"2019")</f>
        <v>0</v>
      </c>
      <c r="O100" s="122">
        <f>IF(C100=0,0,+VLOOKUP($A100,'по изворима и контима'!$A$12:R$499,COLUMN('по изворима и контима'!O:O),FALSE))</f>
        <v>0</v>
      </c>
    </row>
    <row r="101" spans="1:15" x14ac:dyDescent="0.25">
      <c r="A101">
        <f t="shared" si="100"/>
        <v>0</v>
      </c>
      <c r="B101">
        <f t="shared" si="72"/>
        <v>0</v>
      </c>
      <c r="C101" s="121">
        <f>IF(A101=0,0,+spisak!A$4)</f>
        <v>0</v>
      </c>
      <c r="D101">
        <f>IF(A101=0,0,+spisak!C$4)</f>
        <v>0</v>
      </c>
      <c r="E101" s="169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40">
        <f t="shared" ref="N101" si="105">+IF(A101=0,0,"nakon 2019")</f>
        <v>0</v>
      </c>
      <c r="O101" s="122">
        <f>IF(C101=0,0,+VLOOKUP($A101,'по изворима и контима'!$A$12:R$499,COLUMN('по изворима и контима'!P:P),FALSE))</f>
        <v>0</v>
      </c>
    </row>
    <row r="102" spans="1:15" x14ac:dyDescent="0.25">
      <c r="A102">
        <f>+IF(MAX(A$4:A99)&gt;=A$1,0,MAX(A$4:A99)+1)</f>
        <v>0</v>
      </c>
      <c r="B102">
        <f t="shared" si="72"/>
        <v>0</v>
      </c>
      <c r="C102" s="121">
        <f>IF(A102=0,0,+spisak!A$4)</f>
        <v>0</v>
      </c>
      <c r="D102">
        <f>IF(A102=0,0,+spisak!C$4)</f>
        <v>0</v>
      </c>
      <c r="E102" s="169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40">
        <f t="shared" ref="N102" si="106">+IF(A102=0,0,"do 2015")</f>
        <v>0</v>
      </c>
      <c r="O102" s="122">
        <f>IF(A102=0,0,+VLOOKUP($A102,'по изворима и контима'!$A$12:L$499,COLUMN('по изворима и контима'!J:J),FALSE))</f>
        <v>0</v>
      </c>
    </row>
    <row r="103" spans="1:15" x14ac:dyDescent="0.25">
      <c r="A103">
        <f>+A102</f>
        <v>0</v>
      </c>
      <c r="B103">
        <f t="shared" si="72"/>
        <v>0</v>
      </c>
      <c r="C103" s="121">
        <f>IF(A103=0,0,+spisak!A$4)</f>
        <v>0</v>
      </c>
      <c r="D103">
        <f>IF(A103=0,0,+spisak!C$4)</f>
        <v>0</v>
      </c>
      <c r="E103" s="169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40">
        <f t="shared" ref="N103" si="107">+IF(A103=0,0,"2016-plan")</f>
        <v>0</v>
      </c>
      <c r="O103" s="122">
        <f>IF(A103=0,0,+VLOOKUP($A103,'по изворима и контима'!$A$12:R$499,COLUMN('по изворима и контима'!K:K),FALSE))</f>
        <v>0</v>
      </c>
    </row>
    <row r="104" spans="1:15" x14ac:dyDescent="0.25">
      <c r="A104">
        <f t="shared" si="100"/>
        <v>0</v>
      </c>
      <c r="B104">
        <f t="shared" si="72"/>
        <v>0</v>
      </c>
      <c r="C104" s="121">
        <f>IF(A104=0,0,+spisak!A$4)</f>
        <v>0</v>
      </c>
      <c r="D104">
        <f>IF(A104=0,0,+spisak!C$4)</f>
        <v>0</v>
      </c>
      <c r="E104" s="169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40">
        <f t="shared" ref="N104" si="108">+IF(A104=0,0,"2016-procena")</f>
        <v>0</v>
      </c>
      <c r="O104" s="122">
        <f>IF(A104=0,0,+VLOOKUP($A104,'по изворима и контима'!$A$12:R$499,COLUMN('по изворима и контима'!L:L),FALSE))</f>
        <v>0</v>
      </c>
    </row>
    <row r="105" spans="1:15" x14ac:dyDescent="0.25">
      <c r="A105">
        <f t="shared" si="100"/>
        <v>0</v>
      </c>
      <c r="B105">
        <f t="shared" si="72"/>
        <v>0</v>
      </c>
      <c r="C105" s="121">
        <f>IF(A105=0,0,+spisak!A$4)</f>
        <v>0</v>
      </c>
      <c r="D105">
        <f>IF(A105=0,0,+spisak!C$4)</f>
        <v>0</v>
      </c>
      <c r="E105" s="169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40">
        <f t="shared" ref="N105" si="109">+IF(A105=0,0,"2017")</f>
        <v>0</v>
      </c>
      <c r="O105" s="122">
        <f>IF(A105=0,0,+VLOOKUP($A105,'по изворима и контима'!$A$12:R$499,COLUMN('по изворима и контима'!M:M),FALSE))</f>
        <v>0</v>
      </c>
    </row>
    <row r="106" spans="1:15" x14ac:dyDescent="0.25">
      <c r="A106">
        <f t="shared" si="100"/>
        <v>0</v>
      </c>
      <c r="B106">
        <f t="shared" si="72"/>
        <v>0</v>
      </c>
      <c r="C106" s="121">
        <f>IF(A106=0,0,+spisak!A$4)</f>
        <v>0</v>
      </c>
      <c r="D106">
        <f>IF(A106=0,0,+spisak!C$4)</f>
        <v>0</v>
      </c>
      <c r="E106" s="169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40">
        <f t="shared" ref="N106" si="110">+IF(A106=0,0,"2018")</f>
        <v>0</v>
      </c>
      <c r="O106" s="122">
        <f>IF(C106=0,0,+VLOOKUP($A106,'по изворима и контима'!$A$12:R$499,COLUMN('по изворима и контима'!N:N),FALSE))</f>
        <v>0</v>
      </c>
    </row>
    <row r="107" spans="1:15" x14ac:dyDescent="0.25">
      <c r="A107">
        <f t="shared" si="100"/>
        <v>0</v>
      </c>
      <c r="B107">
        <f t="shared" si="72"/>
        <v>0</v>
      </c>
      <c r="C107" s="121">
        <f>IF(A107=0,0,+spisak!A$4)</f>
        <v>0</v>
      </c>
      <c r="D107">
        <f>IF(A107=0,0,+spisak!C$4)</f>
        <v>0</v>
      </c>
      <c r="E107" s="169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40">
        <f t="shared" ref="N107" si="111">+IF(A107=0,0,"2019")</f>
        <v>0</v>
      </c>
      <c r="O107" s="122">
        <f>IF(C107=0,0,+VLOOKUP($A107,'по изворима и контима'!$A$12:R$499,COLUMN('по изворима и контима'!O:O),FALSE))</f>
        <v>0</v>
      </c>
    </row>
    <row r="108" spans="1:15" x14ac:dyDescent="0.25">
      <c r="A108">
        <f t="shared" si="100"/>
        <v>0</v>
      </c>
      <c r="B108">
        <f t="shared" si="72"/>
        <v>0</v>
      </c>
      <c r="C108" s="121">
        <f>IF(A108=0,0,+spisak!A$4)</f>
        <v>0</v>
      </c>
      <c r="D108">
        <f>IF(A108=0,0,+spisak!C$4)</f>
        <v>0</v>
      </c>
      <c r="E108" s="169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40">
        <f t="shared" ref="N108" si="112">+IF(A108=0,0,"nakon 2019")</f>
        <v>0</v>
      </c>
      <c r="O108" s="122">
        <f>IF(C108=0,0,+VLOOKUP($A108,'по изворима и контима'!$A$12:R$499,COLUMN('по изворима и контима'!P:P),FALSE))</f>
        <v>0</v>
      </c>
    </row>
    <row r="109" spans="1:15" x14ac:dyDescent="0.25">
      <c r="A109">
        <f>+IF(MAX(A$4:A106)&gt;=A$1,0,MAX(A$4:A106)+1)</f>
        <v>0</v>
      </c>
      <c r="B109">
        <f t="shared" si="72"/>
        <v>0</v>
      </c>
      <c r="C109" s="121">
        <f>IF(A109=0,0,+spisak!A$4)</f>
        <v>0</v>
      </c>
      <c r="D109">
        <f>IF(A109=0,0,+spisak!C$4)</f>
        <v>0</v>
      </c>
      <c r="E109" s="169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40">
        <f t="shared" ref="N109" si="113">+IF(A109=0,0,"do 2015")</f>
        <v>0</v>
      </c>
      <c r="O109" s="122">
        <f>IF(A109=0,0,+VLOOKUP($A109,'по изворима и контима'!$A$12:L$499,COLUMN('по изворима и контима'!J:J),FALSE))</f>
        <v>0</v>
      </c>
    </row>
    <row r="110" spans="1:15" x14ac:dyDescent="0.25">
      <c r="A110">
        <f t="shared" ref="A110:A115" si="114">+A109</f>
        <v>0</v>
      </c>
      <c r="B110">
        <f t="shared" si="72"/>
        <v>0</v>
      </c>
      <c r="C110" s="121">
        <f>IF(A110=0,0,+spisak!A$4)</f>
        <v>0</v>
      </c>
      <c r="D110">
        <f>IF(A110=0,0,+spisak!C$4)</f>
        <v>0</v>
      </c>
      <c r="E110" s="169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40">
        <f t="shared" ref="N110" si="115">+IF(A110=0,0,"2016-plan")</f>
        <v>0</v>
      </c>
      <c r="O110" s="122">
        <f>IF(A110=0,0,+VLOOKUP($A110,'по изворима и контима'!$A$12:R$499,COLUMN('по изворима и контима'!K:K),FALSE))</f>
        <v>0</v>
      </c>
    </row>
    <row r="111" spans="1:15" x14ac:dyDescent="0.25">
      <c r="A111">
        <f t="shared" si="114"/>
        <v>0</v>
      </c>
      <c r="B111">
        <f t="shared" si="72"/>
        <v>0</v>
      </c>
      <c r="C111" s="121">
        <f>IF(A111=0,0,+spisak!A$4)</f>
        <v>0</v>
      </c>
      <c r="D111">
        <f>IF(A111=0,0,+spisak!C$4)</f>
        <v>0</v>
      </c>
      <c r="E111" s="169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40">
        <f t="shared" ref="N111" si="116">+IF(A111=0,0,"2016-procena")</f>
        <v>0</v>
      </c>
      <c r="O111" s="122">
        <f>IF(A111=0,0,+VLOOKUP($A111,'по изворима и контима'!$A$12:R$499,COLUMN('по изворима и контима'!L:L),FALSE))</f>
        <v>0</v>
      </c>
    </row>
    <row r="112" spans="1:15" x14ac:dyDescent="0.25">
      <c r="A112">
        <f t="shared" si="114"/>
        <v>0</v>
      </c>
      <c r="B112">
        <f t="shared" si="72"/>
        <v>0</v>
      </c>
      <c r="C112" s="121">
        <f>IF(A112=0,0,+spisak!A$4)</f>
        <v>0</v>
      </c>
      <c r="D112">
        <f>IF(A112=0,0,+spisak!C$4)</f>
        <v>0</v>
      </c>
      <c r="E112" s="169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40">
        <f t="shared" ref="N112" si="117">+IF(A112=0,0,"2017")</f>
        <v>0</v>
      </c>
      <c r="O112" s="122">
        <f>IF(A112=0,0,+VLOOKUP($A112,'по изворима и контима'!$A$12:R$499,COLUMN('по изворима и контима'!M:M),FALSE))</f>
        <v>0</v>
      </c>
    </row>
    <row r="113" spans="1:15" x14ac:dyDescent="0.25">
      <c r="A113">
        <f t="shared" si="114"/>
        <v>0</v>
      </c>
      <c r="B113">
        <f t="shared" si="72"/>
        <v>0</v>
      </c>
      <c r="C113" s="121">
        <f>IF(A113=0,0,+spisak!A$4)</f>
        <v>0</v>
      </c>
      <c r="D113">
        <f>IF(A113=0,0,+spisak!C$4)</f>
        <v>0</v>
      </c>
      <c r="E113" s="169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40">
        <f t="shared" ref="N113" si="118">+IF(A113=0,0,"2018")</f>
        <v>0</v>
      </c>
      <c r="O113" s="122">
        <f>IF(C113=0,0,+VLOOKUP($A113,'по изворима и контима'!$A$12:R$499,COLUMN('по изворима и контима'!N:N),FALSE))</f>
        <v>0</v>
      </c>
    </row>
    <row r="114" spans="1:15" x14ac:dyDescent="0.25">
      <c r="A114">
        <f t="shared" si="114"/>
        <v>0</v>
      </c>
      <c r="B114">
        <f t="shared" si="72"/>
        <v>0</v>
      </c>
      <c r="C114" s="121">
        <f>IF(A114=0,0,+spisak!A$4)</f>
        <v>0</v>
      </c>
      <c r="D114">
        <f>IF(A114=0,0,+spisak!C$4)</f>
        <v>0</v>
      </c>
      <c r="E114" s="169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40">
        <f t="shared" ref="N114" si="119">+IF(A114=0,0,"2019")</f>
        <v>0</v>
      </c>
      <c r="O114" s="122">
        <f>IF(C114=0,0,+VLOOKUP($A114,'по изворима и контима'!$A$12:R$499,COLUMN('по изворима и контима'!O:O),FALSE))</f>
        <v>0</v>
      </c>
    </row>
    <row r="115" spans="1:15" x14ac:dyDescent="0.25">
      <c r="A115">
        <f t="shared" si="114"/>
        <v>0</v>
      </c>
      <c r="B115">
        <f t="shared" si="72"/>
        <v>0</v>
      </c>
      <c r="C115" s="121">
        <f>IF(A115=0,0,+spisak!A$4)</f>
        <v>0</v>
      </c>
      <c r="D115">
        <f>IF(A115=0,0,+spisak!C$4)</f>
        <v>0</v>
      </c>
      <c r="E115" s="169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40">
        <f t="shared" ref="N115" si="120">+IF(A115=0,0,"nakon 2019")</f>
        <v>0</v>
      </c>
      <c r="O115" s="122">
        <f>IF(C115=0,0,+VLOOKUP($A115,'по изворима и контима'!$A$12:R$499,COLUMN('по изворима и контима'!P:P),FALSE))</f>
        <v>0</v>
      </c>
    </row>
    <row r="116" spans="1:15" x14ac:dyDescent="0.25">
      <c r="A116">
        <f>+IF(ISBLANK('по изворима и контима'!D124)=TRUE,0,1)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контима'!$A$12:L$499,COLUMN('по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контима'!$A$12:R$499,COLUMN('по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контима'!$A$12:R$499,COLUMN('по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контима'!$A$12:R$499,COLUMN('по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контима'!$A$12:R$499,COLUMN('по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контима'!$A$12:R$499,COLUMN('по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контима'!$A$12:R$499,COLUMN('по изворима и контима'!P:P),FALSE))</f>
        <v>0</v>
      </c>
    </row>
    <row r="123" spans="1:15" x14ac:dyDescent="0.25">
      <c r="A123">
        <f>+IF(MAX(A$4:A120)&gt;=A$1,0,MAX(A$4:A120)+1)</f>
        <v>0</v>
      </c>
      <c r="B123">
        <f t="shared" si="72"/>
        <v>0</v>
      </c>
      <c r="C123" s="121">
        <f>IF(A123=0,0,+spisak!A$4)</f>
        <v>0</v>
      </c>
      <c r="D123">
        <f>IF(A123=0,0,+spisak!C$4)</f>
        <v>0</v>
      </c>
      <c r="E123" s="169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40">
        <f t="shared" ref="N123" si="129">+IF(A123=0,0,"do 2015")</f>
        <v>0</v>
      </c>
      <c r="O123" s="122">
        <f>IF(A123=0,0,+VLOOKUP($A123,'по изворима и контима'!$A$12:L$499,COLUMN('по изворима и контима'!J:J),FALSE))</f>
        <v>0</v>
      </c>
    </row>
    <row r="124" spans="1:15" x14ac:dyDescent="0.25">
      <c r="A124">
        <f>+A123</f>
        <v>0</v>
      </c>
      <c r="B124">
        <f t="shared" si="72"/>
        <v>0</v>
      </c>
      <c r="C124" s="121">
        <f>IF(A124=0,0,+spisak!A$4)</f>
        <v>0</v>
      </c>
      <c r="D124">
        <f>IF(A124=0,0,+spisak!C$4)</f>
        <v>0</v>
      </c>
      <c r="E124" s="169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40">
        <f t="shared" ref="N124" si="130">+IF(A124=0,0,"2016-plan")</f>
        <v>0</v>
      </c>
      <c r="O124" s="122">
        <f>IF(A124=0,0,+VLOOKUP($A124,'по изворима и контима'!$A$12:R$499,COLUMN('по изворима и контима'!K:K),FALSE))</f>
        <v>0</v>
      </c>
    </row>
    <row r="125" spans="1:15" x14ac:dyDescent="0.25">
      <c r="A125">
        <f t="shared" ref="A125:A136" si="131">+A124</f>
        <v>0</v>
      </c>
      <c r="B125">
        <f t="shared" si="72"/>
        <v>0</v>
      </c>
      <c r="C125" s="121">
        <f>IF(A125=0,0,+spisak!A$4)</f>
        <v>0</v>
      </c>
      <c r="D125">
        <f>IF(A125=0,0,+spisak!C$4)</f>
        <v>0</v>
      </c>
      <c r="E125" s="169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40">
        <f t="shared" ref="N125" si="132">+IF(A125=0,0,"2016-procena")</f>
        <v>0</v>
      </c>
      <c r="O125" s="122">
        <f>IF(A125=0,0,+VLOOKUP($A125,'по изворима и контима'!$A$12:R$499,COLUMN('по изворима и контима'!L:L),FALSE))</f>
        <v>0</v>
      </c>
    </row>
    <row r="126" spans="1:15" x14ac:dyDescent="0.25">
      <c r="A126">
        <f t="shared" si="131"/>
        <v>0</v>
      </c>
      <c r="B126">
        <f t="shared" si="72"/>
        <v>0</v>
      </c>
      <c r="C126" s="121">
        <f>IF(A126=0,0,+spisak!A$4)</f>
        <v>0</v>
      </c>
      <c r="D126">
        <f>IF(A126=0,0,+spisak!C$4)</f>
        <v>0</v>
      </c>
      <c r="E126" s="169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40">
        <f t="shared" ref="N126" si="133">+IF(A126=0,0,"2017")</f>
        <v>0</v>
      </c>
      <c r="O126" s="122">
        <f>IF(A126=0,0,+VLOOKUP($A126,'по изворима и контима'!$A$12:R$499,COLUMN('по изворима и контима'!M:M),FALSE))</f>
        <v>0</v>
      </c>
    </row>
    <row r="127" spans="1:15" x14ac:dyDescent="0.25">
      <c r="A127">
        <f t="shared" si="131"/>
        <v>0</v>
      </c>
      <c r="B127">
        <f t="shared" si="72"/>
        <v>0</v>
      </c>
      <c r="C127" s="121">
        <f>IF(A127=0,0,+spisak!A$4)</f>
        <v>0</v>
      </c>
      <c r="D127">
        <f>IF(A127=0,0,+spisak!C$4)</f>
        <v>0</v>
      </c>
      <c r="E127" s="169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40">
        <f t="shared" ref="N127" si="134">+IF(A127=0,0,"2018")</f>
        <v>0</v>
      </c>
      <c r="O127" s="122">
        <f>IF(C127=0,0,+VLOOKUP($A127,'по изворима и контима'!$A$12:R$499,COLUMN('по изворима и контима'!N:N),FALSE))</f>
        <v>0</v>
      </c>
    </row>
    <row r="128" spans="1:15" x14ac:dyDescent="0.25">
      <c r="A128">
        <f t="shared" si="131"/>
        <v>0</v>
      </c>
      <c r="B128">
        <f t="shared" si="72"/>
        <v>0</v>
      </c>
      <c r="C128" s="121">
        <f>IF(A128=0,0,+spisak!A$4)</f>
        <v>0</v>
      </c>
      <c r="D128">
        <f>IF(A128=0,0,+spisak!C$4)</f>
        <v>0</v>
      </c>
      <c r="E128" s="169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40">
        <f t="shared" ref="N128" si="135">+IF(A128=0,0,"2019")</f>
        <v>0</v>
      </c>
      <c r="O128" s="122">
        <f>IF(C128=0,0,+VLOOKUP($A128,'по изворима и контима'!$A$12:R$499,COLUMN('по изворима и контима'!O:O),FALSE))</f>
        <v>0</v>
      </c>
    </row>
    <row r="129" spans="1:15" x14ac:dyDescent="0.25">
      <c r="A129">
        <f t="shared" si="131"/>
        <v>0</v>
      </c>
      <c r="B129">
        <f t="shared" si="72"/>
        <v>0</v>
      </c>
      <c r="C129" s="121">
        <f>IF(A129=0,0,+spisak!A$4)</f>
        <v>0</v>
      </c>
      <c r="D129">
        <f>IF(A129=0,0,+spisak!C$4)</f>
        <v>0</v>
      </c>
      <c r="E129" s="169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40">
        <f t="shared" ref="N129" si="136">+IF(A129=0,0,"nakon 2019")</f>
        <v>0</v>
      </c>
      <c r="O129" s="122">
        <f>IF(C129=0,0,+VLOOKUP($A129,'по изворима и контима'!$A$12:R$499,COLUMN('по изворима и контима'!P:P),FALSE))</f>
        <v>0</v>
      </c>
    </row>
    <row r="130" spans="1:15" x14ac:dyDescent="0.25">
      <c r="A130">
        <f>+IF(MAX(A$4:A127)&gt;=A$1,0,MAX(A$4:A127)+1)</f>
        <v>0</v>
      </c>
      <c r="B130">
        <f t="shared" si="72"/>
        <v>0</v>
      </c>
      <c r="C130" s="121">
        <f>IF(A130=0,0,+spisak!A$4)</f>
        <v>0</v>
      </c>
      <c r="D130">
        <f>IF(A130=0,0,+spisak!C$4)</f>
        <v>0</v>
      </c>
      <c r="E130" s="169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40">
        <f t="shared" ref="N130" si="137">+IF(A130=0,0,"do 2015")</f>
        <v>0</v>
      </c>
      <c r="O130" s="122">
        <f>IF(A130=0,0,+VLOOKUP($A130,'по изворима и контима'!$A$12:L$499,COLUMN('по изворима и контима'!J:J),FALSE))</f>
        <v>0</v>
      </c>
    </row>
    <row r="131" spans="1:15" x14ac:dyDescent="0.25">
      <c r="A131">
        <f>+A130</f>
        <v>0</v>
      </c>
      <c r="B131">
        <f t="shared" si="72"/>
        <v>0</v>
      </c>
      <c r="C131" s="121">
        <f>IF(A131=0,0,+spisak!A$4)</f>
        <v>0</v>
      </c>
      <c r="D131">
        <f>IF(A131=0,0,+spisak!C$4)</f>
        <v>0</v>
      </c>
      <c r="E131" s="169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40">
        <f t="shared" ref="N131" si="138">+IF(A131=0,0,"2016-plan")</f>
        <v>0</v>
      </c>
      <c r="O131" s="122">
        <f>IF(A131=0,0,+VLOOKUP($A131,'по изворима и контима'!$A$12:R$499,COLUMN('по изворима и контима'!K:K),FALSE))</f>
        <v>0</v>
      </c>
    </row>
    <row r="132" spans="1:15" x14ac:dyDescent="0.25">
      <c r="A132">
        <f t="shared" si="131"/>
        <v>0</v>
      </c>
      <c r="B132">
        <f t="shared" si="72"/>
        <v>0</v>
      </c>
      <c r="C132" s="121">
        <f>IF(A132=0,0,+spisak!A$4)</f>
        <v>0</v>
      </c>
      <c r="D132">
        <f>IF(A132=0,0,+spisak!C$4)</f>
        <v>0</v>
      </c>
      <c r="E132" s="169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40">
        <f t="shared" ref="N132" si="139">+IF(A132=0,0,"2016-procena")</f>
        <v>0</v>
      </c>
      <c r="O132" s="122">
        <f>IF(A132=0,0,+VLOOKUP($A132,'по изворима и контима'!$A$12:R$499,COLUMN('по изворима и контима'!L:L),FALSE))</f>
        <v>0</v>
      </c>
    </row>
    <row r="133" spans="1:15" x14ac:dyDescent="0.25">
      <c r="A133">
        <f t="shared" si="131"/>
        <v>0</v>
      </c>
      <c r="B133">
        <f t="shared" si="72"/>
        <v>0</v>
      </c>
      <c r="C133" s="121">
        <f>IF(A133=0,0,+spisak!A$4)</f>
        <v>0</v>
      </c>
      <c r="D133">
        <f>IF(A133=0,0,+spisak!C$4)</f>
        <v>0</v>
      </c>
      <c r="E133" s="169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40">
        <f t="shared" ref="N133" si="140">+IF(A133=0,0,"2017")</f>
        <v>0</v>
      </c>
      <c r="O133" s="122">
        <f>IF(A133=0,0,+VLOOKUP($A133,'по изворима и контима'!$A$12:R$499,COLUMN('по изворима и контима'!M:M),FALSE))</f>
        <v>0</v>
      </c>
    </row>
    <row r="134" spans="1:15" x14ac:dyDescent="0.25">
      <c r="A134">
        <f t="shared" si="131"/>
        <v>0</v>
      </c>
      <c r="B134">
        <f t="shared" si="72"/>
        <v>0</v>
      </c>
      <c r="C134" s="121">
        <f>IF(A134=0,0,+spisak!A$4)</f>
        <v>0</v>
      </c>
      <c r="D134">
        <f>IF(A134=0,0,+spisak!C$4)</f>
        <v>0</v>
      </c>
      <c r="E134" s="169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40">
        <f t="shared" ref="N134" si="141">+IF(A134=0,0,"2018")</f>
        <v>0</v>
      </c>
      <c r="O134" s="122">
        <f>IF(C134=0,0,+VLOOKUP($A134,'по изворима и контима'!$A$12:R$499,COLUMN('по изворима и контима'!N:N),FALSE))</f>
        <v>0</v>
      </c>
    </row>
    <row r="135" spans="1:15" x14ac:dyDescent="0.25">
      <c r="A135">
        <f t="shared" si="131"/>
        <v>0</v>
      </c>
      <c r="B135">
        <f t="shared" si="72"/>
        <v>0</v>
      </c>
      <c r="C135" s="121">
        <f>IF(A135=0,0,+spisak!A$4)</f>
        <v>0</v>
      </c>
      <c r="D135">
        <f>IF(A135=0,0,+spisak!C$4)</f>
        <v>0</v>
      </c>
      <c r="E135" s="169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40">
        <f t="shared" ref="N135" si="142">+IF(A135=0,0,"2019")</f>
        <v>0</v>
      </c>
      <c r="O135" s="122">
        <f>IF(C135=0,0,+VLOOKUP($A135,'по изворима и контима'!$A$12:R$499,COLUMN('по изворима и контима'!O:O),FALSE))</f>
        <v>0</v>
      </c>
    </row>
    <row r="136" spans="1:15" x14ac:dyDescent="0.25">
      <c r="A136">
        <f t="shared" si="131"/>
        <v>0</v>
      </c>
      <c r="B136">
        <f t="shared" ref="B136:B199" si="143">+IF(A136&gt;0,+B135+1,0)</f>
        <v>0</v>
      </c>
      <c r="C136" s="121">
        <f>IF(A136=0,0,+spisak!A$4)</f>
        <v>0</v>
      </c>
      <c r="D136">
        <f>IF(A136=0,0,+spisak!C$4)</f>
        <v>0</v>
      </c>
      <c r="E136" s="169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40">
        <f t="shared" ref="N136" si="144">+IF(A136=0,0,"nakon 2019")</f>
        <v>0</v>
      </c>
      <c r="O136" s="122">
        <f>IF(C136=0,0,+VLOOKUP($A136,'по изворима и контима'!$A$12:R$499,COLUMN('по изворима и контима'!P:P),FALSE))</f>
        <v>0</v>
      </c>
    </row>
    <row r="137" spans="1:15" x14ac:dyDescent="0.25">
      <c r="A137">
        <f>+IF(MAX(A$4:A134)&gt;=A$1,0,MAX(A$4:A134)+1)</f>
        <v>0</v>
      </c>
      <c r="B137">
        <f t="shared" si="143"/>
        <v>0</v>
      </c>
      <c r="C137" s="121">
        <f>IF(A137=0,0,+spisak!A$4)</f>
        <v>0</v>
      </c>
      <c r="D137">
        <f>IF(A137=0,0,+spisak!C$4)</f>
        <v>0</v>
      </c>
      <c r="E137" s="169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40">
        <f t="shared" ref="N137" si="145">+IF(A137=0,0,"do 2015")</f>
        <v>0</v>
      </c>
      <c r="O137" s="122">
        <f>IF(A137=0,0,+VLOOKUP($A137,'по изворима и контима'!$A$12:L$499,COLUMN('по изворима и контима'!J:J),FALSE))</f>
        <v>0</v>
      </c>
    </row>
    <row r="138" spans="1:15" x14ac:dyDescent="0.25">
      <c r="A138">
        <f t="shared" ref="A138:A143" si="146">+A137</f>
        <v>0</v>
      </c>
      <c r="B138">
        <f t="shared" si="143"/>
        <v>0</v>
      </c>
      <c r="C138" s="121">
        <f>IF(A138=0,0,+spisak!A$4)</f>
        <v>0</v>
      </c>
      <c r="D138">
        <f>IF(A138=0,0,+spisak!C$4)</f>
        <v>0</v>
      </c>
      <c r="E138" s="169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40">
        <f t="shared" ref="N138" si="147">+IF(A138=0,0,"2016-plan")</f>
        <v>0</v>
      </c>
      <c r="O138" s="122">
        <f>IF(A138=0,0,+VLOOKUP($A138,'по изворима и контима'!$A$12:R$499,COLUMN('по изворима и контима'!K:K),FALSE))</f>
        <v>0</v>
      </c>
    </row>
    <row r="139" spans="1:15" x14ac:dyDescent="0.25">
      <c r="A139">
        <f t="shared" si="146"/>
        <v>0</v>
      </c>
      <c r="B139">
        <f t="shared" si="143"/>
        <v>0</v>
      </c>
      <c r="C139" s="121">
        <f>IF(A139=0,0,+spisak!A$4)</f>
        <v>0</v>
      </c>
      <c r="D139">
        <f>IF(A139=0,0,+spisak!C$4)</f>
        <v>0</v>
      </c>
      <c r="E139" s="169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40">
        <f t="shared" ref="N139" si="148">+IF(A139=0,0,"2016-procena")</f>
        <v>0</v>
      </c>
      <c r="O139" s="122">
        <f>IF(A139=0,0,+VLOOKUP($A139,'по изворима и контима'!$A$12:R$499,COLUMN('по изворима и контима'!L:L),FALSE))</f>
        <v>0</v>
      </c>
    </row>
    <row r="140" spans="1:15" x14ac:dyDescent="0.25">
      <c r="A140">
        <f t="shared" si="146"/>
        <v>0</v>
      </c>
      <c r="B140">
        <f t="shared" si="143"/>
        <v>0</v>
      </c>
      <c r="C140" s="121">
        <f>IF(A140=0,0,+spisak!A$4)</f>
        <v>0</v>
      </c>
      <c r="D140">
        <f>IF(A140=0,0,+spisak!C$4)</f>
        <v>0</v>
      </c>
      <c r="E140" s="169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40">
        <f t="shared" ref="N140" si="149">+IF(A140=0,0,"2017")</f>
        <v>0</v>
      </c>
      <c r="O140" s="122">
        <f>IF(A140=0,0,+VLOOKUP($A140,'по изворима и контима'!$A$12:R$499,COLUMN('по изворима и контима'!M:M),FALSE))</f>
        <v>0</v>
      </c>
    </row>
    <row r="141" spans="1:15" x14ac:dyDescent="0.25">
      <c r="A141">
        <f t="shared" si="146"/>
        <v>0</v>
      </c>
      <c r="B141">
        <f t="shared" si="143"/>
        <v>0</v>
      </c>
      <c r="C141" s="121">
        <f>IF(A141=0,0,+spisak!A$4)</f>
        <v>0</v>
      </c>
      <c r="D141">
        <f>IF(A141=0,0,+spisak!C$4)</f>
        <v>0</v>
      </c>
      <c r="E141" s="169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40">
        <f t="shared" ref="N141" si="150">+IF(A141=0,0,"2018")</f>
        <v>0</v>
      </c>
      <c r="O141" s="122">
        <f>IF(C141=0,0,+VLOOKUP($A141,'по изворима и контима'!$A$12:R$499,COLUMN('по изворима и контима'!N:N),FALSE))</f>
        <v>0</v>
      </c>
    </row>
    <row r="142" spans="1:15" x14ac:dyDescent="0.25">
      <c r="A142">
        <f t="shared" si="146"/>
        <v>0</v>
      </c>
      <c r="B142">
        <f t="shared" si="143"/>
        <v>0</v>
      </c>
      <c r="C142" s="121">
        <f>IF(A142=0,0,+spisak!A$4)</f>
        <v>0</v>
      </c>
      <c r="D142">
        <f>IF(A142=0,0,+spisak!C$4)</f>
        <v>0</v>
      </c>
      <c r="E142" s="169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40">
        <f t="shared" ref="N142" si="151">+IF(A142=0,0,"2019")</f>
        <v>0</v>
      </c>
      <c r="O142" s="122">
        <f>IF(C142=0,0,+VLOOKUP($A142,'по изворима и контима'!$A$12:R$499,COLUMN('по изворима и контима'!O:O),FALSE))</f>
        <v>0</v>
      </c>
    </row>
    <row r="143" spans="1:15" x14ac:dyDescent="0.25">
      <c r="A143">
        <f t="shared" si="146"/>
        <v>0</v>
      </c>
      <c r="B143">
        <f t="shared" si="143"/>
        <v>0</v>
      </c>
      <c r="C143" s="121">
        <f>IF(A143=0,0,+spisak!A$4)</f>
        <v>0</v>
      </c>
      <c r="D143">
        <f>IF(A143=0,0,+spisak!C$4)</f>
        <v>0</v>
      </c>
      <c r="E143" s="169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40">
        <f t="shared" ref="N143" si="152">+IF(A143=0,0,"nakon 2019")</f>
        <v>0</v>
      </c>
      <c r="O143" s="122">
        <f>IF(C143=0,0,+VLOOKUP($A143,'по изворима и контима'!$A$12:R$499,COLUMN('по изворима и контима'!P:P),FALSE))</f>
        <v>0</v>
      </c>
    </row>
    <row r="144" spans="1:15" x14ac:dyDescent="0.25">
      <c r="A144">
        <f>+IF(ISBLANK('по изворима и контима'!D152)=TRUE,0,1)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контима'!$A$12:L$499,COLUMN('по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контима'!$A$12:R$499,COLUMN('по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контима'!$A$12:R$499,COLUMN('по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контима'!$A$12:R$499,COLUMN('по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контима'!$A$12:R$499,COLUMN('по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контима'!$A$12:R$499,COLUMN('по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контима'!$A$12:R$499,COLUMN('по изворима и контима'!P:P),FALSE))</f>
        <v>0</v>
      </c>
    </row>
    <row r="151" spans="1:15" x14ac:dyDescent="0.25">
      <c r="A151">
        <f>+IF(MAX(A$4:A148)&gt;=A$1,0,MAX(A$4:A148)+1)</f>
        <v>0</v>
      </c>
      <c r="B151">
        <f t="shared" si="143"/>
        <v>0</v>
      </c>
      <c r="C151" s="121">
        <f>IF(A151=0,0,+spisak!A$4)</f>
        <v>0</v>
      </c>
      <c r="D151">
        <f>IF(A151=0,0,+spisak!C$4)</f>
        <v>0</v>
      </c>
      <c r="E151" s="169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40">
        <f t="shared" ref="N151" si="161">+IF(A151=0,0,"do 2015")</f>
        <v>0</v>
      </c>
      <c r="O151" s="122">
        <f>IF(A151=0,0,+VLOOKUP($A151,'по изворима и контима'!$A$12:L$499,COLUMN('по изворима и контима'!J:J),FALSE))</f>
        <v>0</v>
      </c>
    </row>
    <row r="152" spans="1:15" x14ac:dyDescent="0.25">
      <c r="A152">
        <f>+A151</f>
        <v>0</v>
      </c>
      <c r="B152">
        <f t="shared" si="143"/>
        <v>0</v>
      </c>
      <c r="C152" s="121">
        <f>IF(A152=0,0,+spisak!A$4)</f>
        <v>0</v>
      </c>
      <c r="D152">
        <f>IF(A152=0,0,+spisak!C$4)</f>
        <v>0</v>
      </c>
      <c r="E152" s="169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40">
        <f t="shared" ref="N152" si="162">+IF(A152=0,0,"2016-plan")</f>
        <v>0</v>
      </c>
      <c r="O152" s="122">
        <f>IF(A152=0,0,+VLOOKUP($A152,'по изворима и контима'!$A$12:R$499,COLUMN('по изворима и контима'!K:K),FALSE))</f>
        <v>0</v>
      </c>
    </row>
    <row r="153" spans="1:15" x14ac:dyDescent="0.25">
      <c r="A153">
        <f t="shared" ref="A153:A164" si="163">+A152</f>
        <v>0</v>
      </c>
      <c r="B153">
        <f t="shared" si="143"/>
        <v>0</v>
      </c>
      <c r="C153" s="121">
        <f>IF(A153=0,0,+spisak!A$4)</f>
        <v>0</v>
      </c>
      <c r="D153">
        <f>IF(A153=0,0,+spisak!C$4)</f>
        <v>0</v>
      </c>
      <c r="E153" s="169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40">
        <f t="shared" ref="N153" si="164">+IF(A153=0,0,"2016-procena")</f>
        <v>0</v>
      </c>
      <c r="O153" s="122">
        <f>IF(A153=0,0,+VLOOKUP($A153,'по изворима и контима'!$A$12:R$499,COLUMN('по изворима и контима'!L:L),FALSE))</f>
        <v>0</v>
      </c>
    </row>
    <row r="154" spans="1:15" x14ac:dyDescent="0.25">
      <c r="A154">
        <f t="shared" si="163"/>
        <v>0</v>
      </c>
      <c r="B154">
        <f t="shared" si="143"/>
        <v>0</v>
      </c>
      <c r="C154" s="121">
        <f>IF(A154=0,0,+spisak!A$4)</f>
        <v>0</v>
      </c>
      <c r="D154">
        <f>IF(A154=0,0,+spisak!C$4)</f>
        <v>0</v>
      </c>
      <c r="E154" s="169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40">
        <f t="shared" ref="N154" si="165">+IF(A154=0,0,"2017")</f>
        <v>0</v>
      </c>
      <c r="O154" s="122">
        <f>IF(A154=0,0,+VLOOKUP($A154,'по изворима и контима'!$A$12:R$499,COLUMN('по изворима и контима'!M:M),FALSE))</f>
        <v>0</v>
      </c>
    </row>
    <row r="155" spans="1:15" x14ac:dyDescent="0.25">
      <c r="A155">
        <f t="shared" si="163"/>
        <v>0</v>
      </c>
      <c r="B155">
        <f t="shared" si="143"/>
        <v>0</v>
      </c>
      <c r="C155" s="121">
        <f>IF(A155=0,0,+spisak!A$4)</f>
        <v>0</v>
      </c>
      <c r="D155">
        <f>IF(A155=0,0,+spisak!C$4)</f>
        <v>0</v>
      </c>
      <c r="E155" s="169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40">
        <f t="shared" ref="N155" si="166">+IF(A155=0,0,"2018")</f>
        <v>0</v>
      </c>
      <c r="O155" s="122">
        <f>IF(C155=0,0,+VLOOKUP($A155,'по изворима и контима'!$A$12:R$499,COLUMN('по изворима и контима'!N:N),FALSE))</f>
        <v>0</v>
      </c>
    </row>
    <row r="156" spans="1:15" x14ac:dyDescent="0.25">
      <c r="A156">
        <f t="shared" si="163"/>
        <v>0</v>
      </c>
      <c r="B156">
        <f t="shared" si="143"/>
        <v>0</v>
      </c>
      <c r="C156" s="121">
        <f>IF(A156=0,0,+spisak!A$4)</f>
        <v>0</v>
      </c>
      <c r="D156">
        <f>IF(A156=0,0,+spisak!C$4)</f>
        <v>0</v>
      </c>
      <c r="E156" s="169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40">
        <f t="shared" ref="N156" si="167">+IF(A156=0,0,"2019")</f>
        <v>0</v>
      </c>
      <c r="O156" s="122">
        <f>IF(C156=0,0,+VLOOKUP($A156,'по изворима и контима'!$A$12:R$499,COLUMN('по изворима и контима'!O:O),FALSE))</f>
        <v>0</v>
      </c>
    </row>
    <row r="157" spans="1:15" x14ac:dyDescent="0.25">
      <c r="A157">
        <f t="shared" si="163"/>
        <v>0</v>
      </c>
      <c r="B157">
        <f t="shared" si="143"/>
        <v>0</v>
      </c>
      <c r="C157" s="121">
        <f>IF(A157=0,0,+spisak!A$4)</f>
        <v>0</v>
      </c>
      <c r="D157">
        <f>IF(A157=0,0,+spisak!C$4)</f>
        <v>0</v>
      </c>
      <c r="E157" s="169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40">
        <f t="shared" ref="N157" si="168">+IF(A157=0,0,"nakon 2019")</f>
        <v>0</v>
      </c>
      <c r="O157" s="122">
        <f>IF(C157=0,0,+VLOOKUP($A157,'по изворима и контима'!$A$12:R$499,COLUMN('по изворима и контима'!P:P),FALSE))</f>
        <v>0</v>
      </c>
    </row>
    <row r="158" spans="1:15" x14ac:dyDescent="0.25">
      <c r="A158">
        <f>+IF(MAX(A$4:A155)&gt;=A$1,0,MAX(A$4:A155)+1)</f>
        <v>0</v>
      </c>
      <c r="B158">
        <f t="shared" si="143"/>
        <v>0</v>
      </c>
      <c r="C158" s="121">
        <f>IF(A158=0,0,+spisak!A$4)</f>
        <v>0</v>
      </c>
      <c r="D158">
        <f>IF(A158=0,0,+spisak!C$4)</f>
        <v>0</v>
      </c>
      <c r="E158" s="169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40">
        <f t="shared" ref="N158" si="169">+IF(A158=0,0,"do 2015")</f>
        <v>0</v>
      </c>
      <c r="O158" s="122">
        <f>IF(A158=0,0,+VLOOKUP($A158,'по изворима и контима'!$A$12:L$499,COLUMN('по изворима и контима'!J:J),FALSE))</f>
        <v>0</v>
      </c>
    </row>
    <row r="159" spans="1:15" x14ac:dyDescent="0.25">
      <c r="A159">
        <f>+A158</f>
        <v>0</v>
      </c>
      <c r="B159">
        <f t="shared" si="143"/>
        <v>0</v>
      </c>
      <c r="C159" s="121">
        <f>IF(A159=0,0,+spisak!A$4)</f>
        <v>0</v>
      </c>
      <c r="D159">
        <f>IF(A159=0,0,+spisak!C$4)</f>
        <v>0</v>
      </c>
      <c r="E159" s="169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40">
        <f t="shared" ref="N159" si="170">+IF(A159=0,0,"2016-plan")</f>
        <v>0</v>
      </c>
      <c r="O159" s="122">
        <f>IF(A159=0,0,+VLOOKUP($A159,'по изворима и контима'!$A$12:R$499,COLUMN('по изворима и контима'!K:K),FALSE))</f>
        <v>0</v>
      </c>
    </row>
    <row r="160" spans="1:15" x14ac:dyDescent="0.25">
      <c r="A160">
        <f t="shared" si="163"/>
        <v>0</v>
      </c>
      <c r="B160">
        <f t="shared" si="143"/>
        <v>0</v>
      </c>
      <c r="C160" s="121">
        <f>IF(A160=0,0,+spisak!A$4)</f>
        <v>0</v>
      </c>
      <c r="D160">
        <f>IF(A160=0,0,+spisak!C$4)</f>
        <v>0</v>
      </c>
      <c r="E160" s="169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40">
        <f t="shared" ref="N160" si="171">+IF(A160=0,0,"2016-procena")</f>
        <v>0</v>
      </c>
      <c r="O160" s="122">
        <f>IF(A160=0,0,+VLOOKUP($A160,'по изворима и контима'!$A$12:R$499,COLUMN('по изворима и контима'!L:L),FALSE))</f>
        <v>0</v>
      </c>
    </row>
    <row r="161" spans="1:15" x14ac:dyDescent="0.25">
      <c r="A161">
        <f t="shared" si="163"/>
        <v>0</v>
      </c>
      <c r="B161">
        <f t="shared" si="143"/>
        <v>0</v>
      </c>
      <c r="C161" s="121">
        <f>IF(A161=0,0,+spisak!A$4)</f>
        <v>0</v>
      </c>
      <c r="D161">
        <f>IF(A161=0,0,+spisak!C$4)</f>
        <v>0</v>
      </c>
      <c r="E161" s="169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40">
        <f t="shared" ref="N161" si="172">+IF(A161=0,0,"2017")</f>
        <v>0</v>
      </c>
      <c r="O161" s="122">
        <f>IF(A161=0,0,+VLOOKUP($A161,'по изворима и контима'!$A$12:R$499,COLUMN('по изворима и контима'!M:M),FALSE))</f>
        <v>0</v>
      </c>
    </row>
    <row r="162" spans="1:15" x14ac:dyDescent="0.25">
      <c r="A162">
        <f t="shared" si="163"/>
        <v>0</v>
      </c>
      <c r="B162">
        <f t="shared" si="143"/>
        <v>0</v>
      </c>
      <c r="C162" s="121">
        <f>IF(A162=0,0,+spisak!A$4)</f>
        <v>0</v>
      </c>
      <c r="D162">
        <f>IF(A162=0,0,+spisak!C$4)</f>
        <v>0</v>
      </c>
      <c r="E162" s="169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40">
        <f t="shared" ref="N162" si="173">+IF(A162=0,0,"2018")</f>
        <v>0</v>
      </c>
      <c r="O162" s="122">
        <f>IF(C162=0,0,+VLOOKUP($A162,'по изворима и контима'!$A$12:R$499,COLUMN('по изворима и контима'!N:N),FALSE))</f>
        <v>0</v>
      </c>
    </row>
    <row r="163" spans="1:15" x14ac:dyDescent="0.25">
      <c r="A163">
        <f t="shared" si="163"/>
        <v>0</v>
      </c>
      <c r="B163">
        <f t="shared" si="143"/>
        <v>0</v>
      </c>
      <c r="C163" s="121">
        <f>IF(A163=0,0,+spisak!A$4)</f>
        <v>0</v>
      </c>
      <c r="D163">
        <f>IF(A163=0,0,+spisak!C$4)</f>
        <v>0</v>
      </c>
      <c r="E163" s="169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40">
        <f t="shared" ref="N163" si="174">+IF(A163=0,0,"2019")</f>
        <v>0</v>
      </c>
      <c r="O163" s="122">
        <f>IF(C163=0,0,+VLOOKUP($A163,'по изворима и контима'!$A$12:R$499,COLUMN('по изворима и контима'!O:O),FALSE))</f>
        <v>0</v>
      </c>
    </row>
    <row r="164" spans="1:15" x14ac:dyDescent="0.25">
      <c r="A164">
        <f t="shared" si="163"/>
        <v>0</v>
      </c>
      <c r="B164">
        <f t="shared" si="143"/>
        <v>0</v>
      </c>
      <c r="C164" s="121">
        <f>IF(A164=0,0,+spisak!A$4)</f>
        <v>0</v>
      </c>
      <c r="D164">
        <f>IF(A164=0,0,+spisak!C$4)</f>
        <v>0</v>
      </c>
      <c r="E164" s="169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40">
        <f t="shared" ref="N164" si="175">+IF(A164=0,0,"nakon 2019")</f>
        <v>0</v>
      </c>
      <c r="O164" s="122">
        <f>IF(C164=0,0,+VLOOKUP($A164,'по изворима и контима'!$A$12:R$499,COLUMN('по изворима и контима'!P:P),FALSE))</f>
        <v>0</v>
      </c>
    </row>
    <row r="165" spans="1:15" x14ac:dyDescent="0.25">
      <c r="A165">
        <f>+IF(MAX(A$4:A162)&gt;=A$1,0,MAX(A$4:A162)+1)</f>
        <v>0</v>
      </c>
      <c r="B165">
        <f t="shared" si="143"/>
        <v>0</v>
      </c>
      <c r="C165" s="121">
        <f>IF(A165=0,0,+spisak!A$4)</f>
        <v>0</v>
      </c>
      <c r="D165">
        <f>IF(A165=0,0,+spisak!C$4)</f>
        <v>0</v>
      </c>
      <c r="E165" s="169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40">
        <f t="shared" ref="N165" si="176">+IF(A165=0,0,"do 2015")</f>
        <v>0</v>
      </c>
      <c r="O165" s="122">
        <f>IF(A165=0,0,+VLOOKUP($A165,'по изворима и контима'!$A$12:L$499,COLUMN('по изворима и контима'!J:J),FALSE))</f>
        <v>0</v>
      </c>
    </row>
    <row r="166" spans="1:15" x14ac:dyDescent="0.25">
      <c r="A166">
        <f t="shared" ref="A166:A171" si="177">+A165</f>
        <v>0</v>
      </c>
      <c r="B166">
        <f t="shared" si="143"/>
        <v>0</v>
      </c>
      <c r="C166" s="121">
        <f>IF(A166=0,0,+spisak!A$4)</f>
        <v>0</v>
      </c>
      <c r="D166">
        <f>IF(A166=0,0,+spisak!C$4)</f>
        <v>0</v>
      </c>
      <c r="E166" s="169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40">
        <f t="shared" ref="N166" si="178">+IF(A166=0,0,"2016-plan")</f>
        <v>0</v>
      </c>
      <c r="O166" s="122">
        <f>IF(A166=0,0,+VLOOKUP($A166,'по изворима и контима'!$A$12:R$499,COLUMN('по изворима и контима'!K:K),FALSE))</f>
        <v>0</v>
      </c>
    </row>
    <row r="167" spans="1:15" x14ac:dyDescent="0.25">
      <c r="A167">
        <f t="shared" si="177"/>
        <v>0</v>
      </c>
      <c r="B167">
        <f t="shared" si="143"/>
        <v>0</v>
      </c>
      <c r="C167" s="121">
        <f>IF(A167=0,0,+spisak!A$4)</f>
        <v>0</v>
      </c>
      <c r="D167">
        <f>IF(A167=0,0,+spisak!C$4)</f>
        <v>0</v>
      </c>
      <c r="E167" s="169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40">
        <f t="shared" ref="N167" si="179">+IF(A167=0,0,"2016-procena")</f>
        <v>0</v>
      </c>
      <c r="O167" s="122">
        <f>IF(A167=0,0,+VLOOKUP($A167,'по изворима и контима'!$A$12:R$499,COLUMN('по изворима и контима'!L:L),FALSE))</f>
        <v>0</v>
      </c>
    </row>
    <row r="168" spans="1:15" x14ac:dyDescent="0.25">
      <c r="A168">
        <f t="shared" si="177"/>
        <v>0</v>
      </c>
      <c r="B168">
        <f t="shared" si="143"/>
        <v>0</v>
      </c>
      <c r="C168" s="121">
        <f>IF(A168=0,0,+spisak!A$4)</f>
        <v>0</v>
      </c>
      <c r="D168">
        <f>IF(A168=0,0,+spisak!C$4)</f>
        <v>0</v>
      </c>
      <c r="E168" s="169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40">
        <f t="shared" ref="N168" si="180">+IF(A168=0,0,"2017")</f>
        <v>0</v>
      </c>
      <c r="O168" s="122">
        <f>IF(A168=0,0,+VLOOKUP($A168,'по изворима и контима'!$A$12:R$499,COLUMN('по изворима и контима'!M:M),FALSE))</f>
        <v>0</v>
      </c>
    </row>
    <row r="169" spans="1:15" x14ac:dyDescent="0.25">
      <c r="A169">
        <f t="shared" si="177"/>
        <v>0</v>
      </c>
      <c r="B169">
        <f t="shared" si="143"/>
        <v>0</v>
      </c>
      <c r="C169" s="121">
        <f>IF(A169=0,0,+spisak!A$4)</f>
        <v>0</v>
      </c>
      <c r="D169">
        <f>IF(A169=0,0,+spisak!C$4)</f>
        <v>0</v>
      </c>
      <c r="E169" s="169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40">
        <f t="shared" ref="N169" si="181">+IF(A169=0,0,"2018")</f>
        <v>0</v>
      </c>
      <c r="O169" s="122">
        <f>IF(C169=0,0,+VLOOKUP($A169,'по изворима и контима'!$A$12:R$499,COLUMN('по изворима и контима'!N:N),FALSE))</f>
        <v>0</v>
      </c>
    </row>
    <row r="170" spans="1:15" x14ac:dyDescent="0.25">
      <c r="A170">
        <f t="shared" si="177"/>
        <v>0</v>
      </c>
      <c r="B170">
        <f t="shared" si="143"/>
        <v>0</v>
      </c>
      <c r="C170" s="121">
        <f>IF(A170=0,0,+spisak!A$4)</f>
        <v>0</v>
      </c>
      <c r="D170">
        <f>IF(A170=0,0,+spisak!C$4)</f>
        <v>0</v>
      </c>
      <c r="E170" s="169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40">
        <f t="shared" ref="N170" si="182">+IF(A170=0,0,"2019")</f>
        <v>0</v>
      </c>
      <c r="O170" s="122">
        <f>IF(C170=0,0,+VLOOKUP($A170,'по изворима и контима'!$A$12:R$499,COLUMN('по изворима и контима'!O:O),FALSE))</f>
        <v>0</v>
      </c>
    </row>
    <row r="171" spans="1:15" x14ac:dyDescent="0.25">
      <c r="A171">
        <f t="shared" si="177"/>
        <v>0</v>
      </c>
      <c r="B171">
        <f t="shared" si="143"/>
        <v>0</v>
      </c>
      <c r="C171" s="121">
        <f>IF(A171=0,0,+spisak!A$4)</f>
        <v>0</v>
      </c>
      <c r="D171">
        <f>IF(A171=0,0,+spisak!C$4)</f>
        <v>0</v>
      </c>
      <c r="E171" s="169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40">
        <f t="shared" ref="N171" si="183">+IF(A171=0,0,"nakon 2019")</f>
        <v>0</v>
      </c>
      <c r="O171" s="122">
        <f>IF(C171=0,0,+VLOOKUP($A171,'по изворима и контима'!$A$12:R$499,COLUMN('по изворима и контима'!P:P),FALSE))</f>
        <v>0</v>
      </c>
    </row>
    <row r="172" spans="1:15" x14ac:dyDescent="0.25">
      <c r="A172">
        <f>+IF(ISBLANK('по изворима и контима'!D180)=TRUE,0,1)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контима'!$A$12:L$499,COLUMN('по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контима'!$A$12:R$499,COLUMN('по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контима'!$A$12:R$499,COLUMN('по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контима'!$A$12:R$499,COLUMN('по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контима'!$A$12:R$499,COLUMN('по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контима'!$A$12:R$499,COLUMN('по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контима'!$A$12:R$499,COLUMN('по изворима и контима'!P:P),FALSE))</f>
        <v>0</v>
      </c>
    </row>
    <row r="179" spans="1:15" x14ac:dyDescent="0.25">
      <c r="A179">
        <f>+IF(MAX(A$4:A176)&gt;=A$1,0,MAX(A$4:A176)+1)</f>
        <v>0</v>
      </c>
      <c r="B179">
        <f t="shared" si="143"/>
        <v>0</v>
      </c>
      <c r="C179" s="121">
        <f>IF(A179=0,0,+spisak!A$4)</f>
        <v>0</v>
      </c>
      <c r="D179">
        <f>IF(A179=0,0,+spisak!C$4)</f>
        <v>0</v>
      </c>
      <c r="E179" s="169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40">
        <f t="shared" ref="N179" si="192">+IF(A179=0,0,"do 2015")</f>
        <v>0</v>
      </c>
      <c r="O179" s="122">
        <f>IF(A179=0,0,+VLOOKUP($A179,'по изворима и контима'!$A$12:L$499,COLUMN('по изворима и контима'!J:J),FALSE))</f>
        <v>0</v>
      </c>
    </row>
    <row r="180" spans="1:15" x14ac:dyDescent="0.25">
      <c r="A180">
        <f>+A179</f>
        <v>0</v>
      </c>
      <c r="B180">
        <f t="shared" si="143"/>
        <v>0</v>
      </c>
      <c r="C180" s="121">
        <f>IF(A180=0,0,+spisak!A$4)</f>
        <v>0</v>
      </c>
      <c r="D180">
        <f>IF(A180=0,0,+spisak!C$4)</f>
        <v>0</v>
      </c>
      <c r="E180" s="169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40">
        <f t="shared" ref="N180" si="193">+IF(A180=0,0,"2016-plan")</f>
        <v>0</v>
      </c>
      <c r="O180" s="122">
        <f>IF(A180=0,0,+VLOOKUP($A180,'по изворима и контима'!$A$12:R$499,COLUMN('по изворима и контима'!K:K),FALSE))</f>
        <v>0</v>
      </c>
    </row>
    <row r="181" spans="1:15" x14ac:dyDescent="0.25">
      <c r="A181">
        <f t="shared" ref="A181:A192" si="194">+A180</f>
        <v>0</v>
      </c>
      <c r="B181">
        <f t="shared" si="143"/>
        <v>0</v>
      </c>
      <c r="C181" s="121">
        <f>IF(A181=0,0,+spisak!A$4)</f>
        <v>0</v>
      </c>
      <c r="D181">
        <f>IF(A181=0,0,+spisak!C$4)</f>
        <v>0</v>
      </c>
      <c r="E181" s="169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40">
        <f t="shared" ref="N181" si="195">+IF(A181=0,0,"2016-procena")</f>
        <v>0</v>
      </c>
      <c r="O181" s="122">
        <f>IF(A181=0,0,+VLOOKUP($A181,'по изворима и контима'!$A$12:R$499,COLUMN('по изворима и контима'!L:L),FALSE))</f>
        <v>0</v>
      </c>
    </row>
    <row r="182" spans="1:15" x14ac:dyDescent="0.25">
      <c r="A182">
        <f t="shared" si="194"/>
        <v>0</v>
      </c>
      <c r="B182">
        <f t="shared" si="143"/>
        <v>0</v>
      </c>
      <c r="C182" s="121">
        <f>IF(A182=0,0,+spisak!A$4)</f>
        <v>0</v>
      </c>
      <c r="D182">
        <f>IF(A182=0,0,+spisak!C$4)</f>
        <v>0</v>
      </c>
      <c r="E182" s="169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40">
        <f t="shared" ref="N182" si="196">+IF(A182=0,0,"2017")</f>
        <v>0</v>
      </c>
      <c r="O182" s="122">
        <f>IF(A182=0,0,+VLOOKUP($A182,'по изворима и контима'!$A$12:R$499,COLUMN('по изворима и контима'!M:M),FALSE))</f>
        <v>0</v>
      </c>
    </row>
    <row r="183" spans="1:15" x14ac:dyDescent="0.25">
      <c r="A183">
        <f t="shared" si="194"/>
        <v>0</v>
      </c>
      <c r="B183">
        <f t="shared" si="143"/>
        <v>0</v>
      </c>
      <c r="C183" s="121">
        <f>IF(A183=0,0,+spisak!A$4)</f>
        <v>0</v>
      </c>
      <c r="D183">
        <f>IF(A183=0,0,+spisak!C$4)</f>
        <v>0</v>
      </c>
      <c r="E183" s="169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40">
        <f t="shared" ref="N183" si="197">+IF(A183=0,0,"2018")</f>
        <v>0</v>
      </c>
      <c r="O183" s="122">
        <f>IF(C183=0,0,+VLOOKUP($A183,'по изворима и контима'!$A$12:R$499,COLUMN('по изворима и контима'!N:N),FALSE))</f>
        <v>0</v>
      </c>
    </row>
    <row r="184" spans="1:15" x14ac:dyDescent="0.25">
      <c r="A184">
        <f t="shared" si="194"/>
        <v>0</v>
      </c>
      <c r="B184">
        <f t="shared" si="143"/>
        <v>0</v>
      </c>
      <c r="C184" s="121">
        <f>IF(A184=0,0,+spisak!A$4)</f>
        <v>0</v>
      </c>
      <c r="D184">
        <f>IF(A184=0,0,+spisak!C$4)</f>
        <v>0</v>
      </c>
      <c r="E184" s="169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40">
        <f t="shared" ref="N184" si="198">+IF(A184=0,0,"2019")</f>
        <v>0</v>
      </c>
      <c r="O184" s="122">
        <f>IF(C184=0,0,+VLOOKUP($A184,'по изворима и контима'!$A$12:R$499,COLUMN('по изворима и контима'!O:O),FALSE))</f>
        <v>0</v>
      </c>
    </row>
    <row r="185" spans="1:15" x14ac:dyDescent="0.25">
      <c r="A185">
        <f t="shared" si="194"/>
        <v>0</v>
      </c>
      <c r="B185">
        <f t="shared" si="143"/>
        <v>0</v>
      </c>
      <c r="C185" s="121">
        <f>IF(A185=0,0,+spisak!A$4)</f>
        <v>0</v>
      </c>
      <c r="D185">
        <f>IF(A185=0,0,+spisak!C$4)</f>
        <v>0</v>
      </c>
      <c r="E185" s="169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40">
        <f t="shared" ref="N185" si="199">+IF(A185=0,0,"nakon 2019")</f>
        <v>0</v>
      </c>
      <c r="O185" s="122">
        <f>IF(C185=0,0,+VLOOKUP($A185,'по изворима и контима'!$A$12:R$499,COLUMN('по изворима и контима'!P:P),FALSE))</f>
        <v>0</v>
      </c>
    </row>
    <row r="186" spans="1:15" x14ac:dyDescent="0.25">
      <c r="A186">
        <f>+IF(MAX(A$4:A183)&gt;=A$1,0,MAX(A$4:A183)+1)</f>
        <v>0</v>
      </c>
      <c r="B186">
        <f t="shared" si="143"/>
        <v>0</v>
      </c>
      <c r="C186" s="121">
        <f>IF(A186=0,0,+spisak!A$4)</f>
        <v>0</v>
      </c>
      <c r="D186">
        <f>IF(A186=0,0,+spisak!C$4)</f>
        <v>0</v>
      </c>
      <c r="E186" s="169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40">
        <f t="shared" ref="N186" si="200">+IF(A186=0,0,"do 2015")</f>
        <v>0</v>
      </c>
      <c r="O186" s="122">
        <f>IF(A186=0,0,+VLOOKUP($A186,'по изворима и контима'!$A$12:L$499,COLUMN('по изворима и контима'!J:J),FALSE))</f>
        <v>0</v>
      </c>
    </row>
    <row r="187" spans="1:15" x14ac:dyDescent="0.25">
      <c r="A187">
        <f>+A186</f>
        <v>0</v>
      </c>
      <c r="B187">
        <f t="shared" si="143"/>
        <v>0</v>
      </c>
      <c r="C187" s="121">
        <f>IF(A187=0,0,+spisak!A$4)</f>
        <v>0</v>
      </c>
      <c r="D187">
        <f>IF(A187=0,0,+spisak!C$4)</f>
        <v>0</v>
      </c>
      <c r="E187" s="169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40">
        <f t="shared" ref="N187" si="201">+IF(A187=0,0,"2016-plan")</f>
        <v>0</v>
      </c>
      <c r="O187" s="122">
        <f>IF(A187=0,0,+VLOOKUP($A187,'по изворима и контима'!$A$12:R$499,COLUMN('по изворима и контима'!K:K),FALSE))</f>
        <v>0</v>
      </c>
    </row>
    <row r="188" spans="1:15" x14ac:dyDescent="0.25">
      <c r="A188">
        <f t="shared" si="194"/>
        <v>0</v>
      </c>
      <c r="B188">
        <f t="shared" si="143"/>
        <v>0</v>
      </c>
      <c r="C188" s="121">
        <f>IF(A188=0,0,+spisak!A$4)</f>
        <v>0</v>
      </c>
      <c r="D188">
        <f>IF(A188=0,0,+spisak!C$4)</f>
        <v>0</v>
      </c>
      <c r="E188" s="169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40">
        <f t="shared" ref="N188" si="202">+IF(A188=0,0,"2016-procena")</f>
        <v>0</v>
      </c>
      <c r="O188" s="122">
        <f>IF(A188=0,0,+VLOOKUP($A188,'по изворима и контима'!$A$12:R$499,COLUMN('по изворима и контима'!L:L),FALSE))</f>
        <v>0</v>
      </c>
    </row>
    <row r="189" spans="1:15" x14ac:dyDescent="0.25">
      <c r="A189">
        <f t="shared" si="194"/>
        <v>0</v>
      </c>
      <c r="B189">
        <f t="shared" si="143"/>
        <v>0</v>
      </c>
      <c r="C189" s="121">
        <f>IF(A189=0,0,+spisak!A$4)</f>
        <v>0</v>
      </c>
      <c r="D189">
        <f>IF(A189=0,0,+spisak!C$4)</f>
        <v>0</v>
      </c>
      <c r="E189" s="169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40">
        <f t="shared" ref="N189" si="203">+IF(A189=0,0,"2017")</f>
        <v>0</v>
      </c>
      <c r="O189" s="122">
        <f>IF(A189=0,0,+VLOOKUP($A189,'по изворима и контима'!$A$12:R$499,COLUMN('по изворима и контима'!M:M),FALSE))</f>
        <v>0</v>
      </c>
    </row>
    <row r="190" spans="1:15" x14ac:dyDescent="0.25">
      <c r="A190">
        <f t="shared" si="194"/>
        <v>0</v>
      </c>
      <c r="B190">
        <f t="shared" si="143"/>
        <v>0</v>
      </c>
      <c r="C190" s="121">
        <f>IF(A190=0,0,+spisak!A$4)</f>
        <v>0</v>
      </c>
      <c r="D190">
        <f>IF(A190=0,0,+spisak!C$4)</f>
        <v>0</v>
      </c>
      <c r="E190" s="169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40">
        <f t="shared" ref="N190" si="204">+IF(A190=0,0,"2018")</f>
        <v>0</v>
      </c>
      <c r="O190" s="122">
        <f>IF(C190=0,0,+VLOOKUP($A190,'по изворима и контима'!$A$12:R$499,COLUMN('по изворима и контима'!N:N),FALSE))</f>
        <v>0</v>
      </c>
    </row>
    <row r="191" spans="1:15" x14ac:dyDescent="0.25">
      <c r="A191">
        <f t="shared" si="194"/>
        <v>0</v>
      </c>
      <c r="B191">
        <f t="shared" si="143"/>
        <v>0</v>
      </c>
      <c r="C191" s="121">
        <f>IF(A191=0,0,+spisak!A$4)</f>
        <v>0</v>
      </c>
      <c r="D191">
        <f>IF(A191=0,0,+spisak!C$4)</f>
        <v>0</v>
      </c>
      <c r="E191" s="169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40">
        <f t="shared" ref="N191" si="205">+IF(A191=0,0,"2019")</f>
        <v>0</v>
      </c>
      <c r="O191" s="122">
        <f>IF(C191=0,0,+VLOOKUP($A191,'по изворима и контима'!$A$12:R$499,COLUMN('по изворима и контима'!O:O),FALSE))</f>
        <v>0</v>
      </c>
    </row>
    <row r="192" spans="1:15" x14ac:dyDescent="0.25">
      <c r="A192">
        <f t="shared" si="194"/>
        <v>0</v>
      </c>
      <c r="B192">
        <f t="shared" si="143"/>
        <v>0</v>
      </c>
      <c r="C192" s="121">
        <f>IF(A192=0,0,+spisak!A$4)</f>
        <v>0</v>
      </c>
      <c r="D192">
        <f>IF(A192=0,0,+spisak!C$4)</f>
        <v>0</v>
      </c>
      <c r="E192" s="169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40">
        <f t="shared" ref="N192" si="206">+IF(A192=0,0,"nakon 2019")</f>
        <v>0</v>
      </c>
      <c r="O192" s="122">
        <f>IF(C192=0,0,+VLOOKUP($A192,'по изворима и контима'!$A$12:R$499,COLUMN('по изворима и контима'!P:P),FALSE))</f>
        <v>0</v>
      </c>
    </row>
    <row r="193" spans="1:15" x14ac:dyDescent="0.25">
      <c r="A193">
        <f>+IF(MAX(A$4:A190)&gt;=A$1,0,MAX(A$4:A190)+1)</f>
        <v>0</v>
      </c>
      <c r="B193">
        <f t="shared" si="143"/>
        <v>0</v>
      </c>
      <c r="C193" s="121">
        <f>IF(A193=0,0,+spisak!A$4)</f>
        <v>0</v>
      </c>
      <c r="D193">
        <f>IF(A193=0,0,+spisak!C$4)</f>
        <v>0</v>
      </c>
      <c r="E193" s="169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40">
        <f t="shared" ref="N193" si="207">+IF(A193=0,0,"do 2015")</f>
        <v>0</v>
      </c>
      <c r="O193" s="122">
        <f>IF(A193=0,0,+VLOOKUP($A193,'по изворима и контима'!$A$12:L$499,COLUMN('по изворима и контима'!J:J),FALSE))</f>
        <v>0</v>
      </c>
    </row>
    <row r="194" spans="1:15" x14ac:dyDescent="0.25">
      <c r="A194">
        <f t="shared" ref="A194:A199" si="208">+A193</f>
        <v>0</v>
      </c>
      <c r="B194">
        <f t="shared" si="143"/>
        <v>0</v>
      </c>
      <c r="C194" s="121">
        <f>IF(A194=0,0,+spisak!A$4)</f>
        <v>0</v>
      </c>
      <c r="D194">
        <f>IF(A194=0,0,+spisak!C$4)</f>
        <v>0</v>
      </c>
      <c r="E194" s="169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40">
        <f t="shared" ref="N194" si="209">+IF(A194=0,0,"2016-plan")</f>
        <v>0</v>
      </c>
      <c r="O194" s="122">
        <f>IF(A194=0,0,+VLOOKUP($A194,'по изворима и контима'!$A$12:R$499,COLUMN('по изворима и контима'!K:K),FALSE))</f>
        <v>0</v>
      </c>
    </row>
    <row r="195" spans="1:15" x14ac:dyDescent="0.25">
      <c r="A195">
        <f t="shared" si="208"/>
        <v>0</v>
      </c>
      <c r="B195">
        <f t="shared" si="143"/>
        <v>0</v>
      </c>
      <c r="C195" s="121">
        <f>IF(A195=0,0,+spisak!A$4)</f>
        <v>0</v>
      </c>
      <c r="D195">
        <f>IF(A195=0,0,+spisak!C$4)</f>
        <v>0</v>
      </c>
      <c r="E195" s="169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40">
        <f t="shared" ref="N195" si="210">+IF(A195=0,0,"2016-procena")</f>
        <v>0</v>
      </c>
      <c r="O195" s="122">
        <f>IF(A195=0,0,+VLOOKUP($A195,'по изворима и контима'!$A$12:R$499,COLUMN('по изворима и контима'!L:L),FALSE))</f>
        <v>0</v>
      </c>
    </row>
    <row r="196" spans="1:15" x14ac:dyDescent="0.25">
      <c r="A196">
        <f t="shared" si="208"/>
        <v>0</v>
      </c>
      <c r="B196">
        <f t="shared" si="143"/>
        <v>0</v>
      </c>
      <c r="C196" s="121">
        <f>IF(A196=0,0,+spisak!A$4)</f>
        <v>0</v>
      </c>
      <c r="D196">
        <f>IF(A196=0,0,+spisak!C$4)</f>
        <v>0</v>
      </c>
      <c r="E196" s="169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40">
        <f t="shared" ref="N196" si="211">+IF(A196=0,0,"2017")</f>
        <v>0</v>
      </c>
      <c r="O196" s="122">
        <f>IF(A196=0,0,+VLOOKUP($A196,'по изворима и контима'!$A$12:R$499,COLUMN('по изворима и контима'!M:M),FALSE))</f>
        <v>0</v>
      </c>
    </row>
    <row r="197" spans="1:15" x14ac:dyDescent="0.25">
      <c r="A197">
        <f t="shared" si="208"/>
        <v>0</v>
      </c>
      <c r="B197">
        <f t="shared" si="143"/>
        <v>0</v>
      </c>
      <c r="C197" s="121">
        <f>IF(A197=0,0,+spisak!A$4)</f>
        <v>0</v>
      </c>
      <c r="D197">
        <f>IF(A197=0,0,+spisak!C$4)</f>
        <v>0</v>
      </c>
      <c r="E197" s="169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40">
        <f t="shared" ref="N197" si="212">+IF(A197=0,0,"2018")</f>
        <v>0</v>
      </c>
      <c r="O197" s="122">
        <f>IF(C197=0,0,+VLOOKUP($A197,'по изворима и контима'!$A$12:R$499,COLUMN('по изворима и контима'!N:N),FALSE))</f>
        <v>0</v>
      </c>
    </row>
    <row r="198" spans="1:15" x14ac:dyDescent="0.25">
      <c r="A198">
        <f t="shared" si="208"/>
        <v>0</v>
      </c>
      <c r="B198">
        <f t="shared" si="143"/>
        <v>0</v>
      </c>
      <c r="C198" s="121">
        <f>IF(A198=0,0,+spisak!A$4)</f>
        <v>0</v>
      </c>
      <c r="D198">
        <f>IF(A198=0,0,+spisak!C$4)</f>
        <v>0</v>
      </c>
      <c r="E198" s="169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40">
        <f t="shared" ref="N198" si="213">+IF(A198=0,0,"2019")</f>
        <v>0</v>
      </c>
      <c r="O198" s="122">
        <f>IF(C198=0,0,+VLOOKUP($A198,'по изворима и контима'!$A$12:R$499,COLUMN('по изворима и контима'!O:O),FALSE))</f>
        <v>0</v>
      </c>
    </row>
    <row r="199" spans="1:15" x14ac:dyDescent="0.25">
      <c r="A199">
        <f t="shared" si="208"/>
        <v>0</v>
      </c>
      <c r="B199">
        <f t="shared" si="143"/>
        <v>0</v>
      </c>
      <c r="C199" s="121">
        <f>IF(A199=0,0,+spisak!A$4)</f>
        <v>0</v>
      </c>
      <c r="D199">
        <f>IF(A199=0,0,+spisak!C$4)</f>
        <v>0</v>
      </c>
      <c r="E199" s="169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40">
        <f t="shared" ref="N199" si="214">+IF(A199=0,0,"nakon 2019")</f>
        <v>0</v>
      </c>
      <c r="O199" s="122">
        <f>IF(C199=0,0,+VLOOKUP($A199,'по изворима и контима'!$A$12:R$499,COLUMN('по изворима и контима'!P:P),FALSE))</f>
        <v>0</v>
      </c>
    </row>
    <row r="200" spans="1:15" x14ac:dyDescent="0.2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контима'!$A$12:L$499,COLUMN('по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контима'!$A$12:R$499,COLUMN('по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контима'!$A$12:R$499,COLUMN('по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контима'!$A$12:R$499,COLUMN('по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контима'!$A$12:R$499,COLUMN('по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контима'!$A$12:R$499,COLUMN('по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контима'!$A$12:R$499,COLUMN('по изворима и контима'!P:P),FALSE))</f>
        <v>0</v>
      </c>
    </row>
    <row r="207" spans="1:15" x14ac:dyDescent="0.25">
      <c r="A207">
        <f>+IF(MAX(A$4:A204)&gt;=A$1,0,MAX(A$4:A204)+1)</f>
        <v>0</v>
      </c>
      <c r="B207">
        <f t="shared" si="215"/>
        <v>0</v>
      </c>
      <c r="C207" s="121">
        <f>IF(A207=0,0,+spisak!A$4)</f>
        <v>0</v>
      </c>
      <c r="D207">
        <f>IF(A207=0,0,+spisak!C$4)</f>
        <v>0</v>
      </c>
      <c r="E207" s="169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40">
        <f t="shared" ref="N207" si="224">+IF(A207=0,0,"do 2015")</f>
        <v>0</v>
      </c>
      <c r="O207" s="122">
        <f>IF(A207=0,0,+VLOOKUP($A207,'по изворима и контима'!$A$12:L$499,COLUMN('по изворима и контима'!J:J),FALSE))</f>
        <v>0</v>
      </c>
    </row>
    <row r="208" spans="1:15" x14ac:dyDescent="0.25">
      <c r="A208">
        <f>+A207</f>
        <v>0</v>
      </c>
      <c r="B208">
        <f t="shared" si="215"/>
        <v>0</v>
      </c>
      <c r="C208" s="121">
        <f>IF(A208=0,0,+spisak!A$4)</f>
        <v>0</v>
      </c>
      <c r="D208">
        <f>IF(A208=0,0,+spisak!C$4)</f>
        <v>0</v>
      </c>
      <c r="E208" s="169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40">
        <f t="shared" ref="N208" si="225">+IF(A208=0,0,"2016-plan")</f>
        <v>0</v>
      </c>
      <c r="O208" s="122">
        <f>IF(A208=0,0,+VLOOKUP($A208,'по изворима и контима'!$A$12:R$499,COLUMN('по изворима и контима'!K:K),FALSE))</f>
        <v>0</v>
      </c>
    </row>
    <row r="209" spans="1:15" x14ac:dyDescent="0.25">
      <c r="A209">
        <f t="shared" ref="A209:A220" si="226">+A208</f>
        <v>0</v>
      </c>
      <c r="B209">
        <f t="shared" si="215"/>
        <v>0</v>
      </c>
      <c r="C209" s="121">
        <f>IF(A209=0,0,+spisak!A$4)</f>
        <v>0</v>
      </c>
      <c r="D209">
        <f>IF(A209=0,0,+spisak!C$4)</f>
        <v>0</v>
      </c>
      <c r="E209" s="169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40">
        <f t="shared" ref="N209" si="227">+IF(A209=0,0,"2016-procena")</f>
        <v>0</v>
      </c>
      <c r="O209" s="122">
        <f>IF(A209=0,0,+VLOOKUP($A209,'по изворима и контима'!$A$12:R$499,COLUMN('по изворима и контима'!L:L),FALSE))</f>
        <v>0</v>
      </c>
    </row>
    <row r="210" spans="1:15" x14ac:dyDescent="0.25">
      <c r="A210">
        <f t="shared" si="226"/>
        <v>0</v>
      </c>
      <c r="B210">
        <f t="shared" si="215"/>
        <v>0</v>
      </c>
      <c r="C210" s="121">
        <f>IF(A210=0,0,+spisak!A$4)</f>
        <v>0</v>
      </c>
      <c r="D210">
        <f>IF(A210=0,0,+spisak!C$4)</f>
        <v>0</v>
      </c>
      <c r="E210" s="169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40">
        <f t="shared" ref="N210" si="228">+IF(A210=0,0,"2017")</f>
        <v>0</v>
      </c>
      <c r="O210" s="122">
        <f>IF(A210=0,0,+VLOOKUP($A210,'по изворима и контима'!$A$12:R$499,COLUMN('по изворима и контима'!M:M),FALSE))</f>
        <v>0</v>
      </c>
    </row>
    <row r="211" spans="1:15" x14ac:dyDescent="0.25">
      <c r="A211">
        <f t="shared" si="226"/>
        <v>0</v>
      </c>
      <c r="B211">
        <f t="shared" si="215"/>
        <v>0</v>
      </c>
      <c r="C211" s="121">
        <f>IF(A211=0,0,+spisak!A$4)</f>
        <v>0</v>
      </c>
      <c r="D211">
        <f>IF(A211=0,0,+spisak!C$4)</f>
        <v>0</v>
      </c>
      <c r="E211" s="169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40">
        <f t="shared" ref="N211" si="229">+IF(A211=0,0,"2018")</f>
        <v>0</v>
      </c>
      <c r="O211" s="122">
        <f>IF(C211=0,0,+VLOOKUP($A211,'по изворима и контима'!$A$12:R$499,COLUMN('по изворима и контима'!N:N),FALSE))</f>
        <v>0</v>
      </c>
    </row>
    <row r="212" spans="1:15" x14ac:dyDescent="0.25">
      <c r="A212">
        <f t="shared" si="226"/>
        <v>0</v>
      </c>
      <c r="B212">
        <f t="shared" si="215"/>
        <v>0</v>
      </c>
      <c r="C212" s="121">
        <f>IF(A212=0,0,+spisak!A$4)</f>
        <v>0</v>
      </c>
      <c r="D212">
        <f>IF(A212=0,0,+spisak!C$4)</f>
        <v>0</v>
      </c>
      <c r="E212" s="169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40">
        <f t="shared" ref="N212" si="230">+IF(A212=0,0,"2019")</f>
        <v>0</v>
      </c>
      <c r="O212" s="122">
        <f>IF(C212=0,0,+VLOOKUP($A212,'по изворима и контима'!$A$12:R$499,COLUMN('по изворима и контима'!O:O),FALSE))</f>
        <v>0</v>
      </c>
    </row>
    <row r="213" spans="1:15" x14ac:dyDescent="0.25">
      <c r="A213">
        <f t="shared" si="226"/>
        <v>0</v>
      </c>
      <c r="B213">
        <f t="shared" si="215"/>
        <v>0</v>
      </c>
      <c r="C213" s="121">
        <f>IF(A213=0,0,+spisak!A$4)</f>
        <v>0</v>
      </c>
      <c r="D213">
        <f>IF(A213=0,0,+spisak!C$4)</f>
        <v>0</v>
      </c>
      <c r="E213" s="169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40">
        <f t="shared" ref="N213" si="231">+IF(A213=0,0,"nakon 2019")</f>
        <v>0</v>
      </c>
      <c r="O213" s="122">
        <f>IF(C213=0,0,+VLOOKUP($A213,'по изворима и контима'!$A$12:R$499,COLUMN('по изворима и контима'!P:P),FALSE))</f>
        <v>0</v>
      </c>
    </row>
    <row r="214" spans="1:15" x14ac:dyDescent="0.25">
      <c r="A214">
        <f>+IF(MAX(A$4:A211)&gt;=A$1,0,MAX(A$4:A211)+1)</f>
        <v>0</v>
      </c>
      <c r="B214">
        <f t="shared" si="215"/>
        <v>0</v>
      </c>
      <c r="C214" s="121">
        <f>IF(A214=0,0,+spisak!A$4)</f>
        <v>0</v>
      </c>
      <c r="D214">
        <f>IF(A214=0,0,+spisak!C$4)</f>
        <v>0</v>
      </c>
      <c r="E214" s="169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40">
        <f t="shared" ref="N214" si="232">+IF(A214=0,0,"do 2015")</f>
        <v>0</v>
      </c>
      <c r="O214" s="122">
        <f>IF(A214=0,0,+VLOOKUP($A214,'по изворима и контима'!$A$12:L$499,COLUMN('по изворима и контима'!J:J),FALSE))</f>
        <v>0</v>
      </c>
    </row>
    <row r="215" spans="1:15" x14ac:dyDescent="0.25">
      <c r="A215">
        <f>+A214</f>
        <v>0</v>
      </c>
      <c r="B215">
        <f t="shared" si="215"/>
        <v>0</v>
      </c>
      <c r="C215" s="121">
        <f>IF(A215=0,0,+spisak!A$4)</f>
        <v>0</v>
      </c>
      <c r="D215">
        <f>IF(A215=0,0,+spisak!C$4)</f>
        <v>0</v>
      </c>
      <c r="E215" s="169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40">
        <f t="shared" ref="N215" si="233">+IF(A215=0,0,"2016-plan")</f>
        <v>0</v>
      </c>
      <c r="O215" s="122">
        <f>IF(A215=0,0,+VLOOKUP($A215,'по изворима и контима'!$A$12:R$499,COLUMN('по изворима и контима'!K:K),FALSE))</f>
        <v>0</v>
      </c>
    </row>
    <row r="216" spans="1:15" x14ac:dyDescent="0.25">
      <c r="A216">
        <f t="shared" si="226"/>
        <v>0</v>
      </c>
      <c r="B216">
        <f t="shared" si="215"/>
        <v>0</v>
      </c>
      <c r="C216" s="121">
        <f>IF(A216=0,0,+spisak!A$4)</f>
        <v>0</v>
      </c>
      <c r="D216">
        <f>IF(A216=0,0,+spisak!C$4)</f>
        <v>0</v>
      </c>
      <c r="E216" s="169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40">
        <f t="shared" ref="N216" si="234">+IF(A216=0,0,"2016-procena")</f>
        <v>0</v>
      </c>
      <c r="O216" s="122">
        <f>IF(A216=0,0,+VLOOKUP($A216,'по изворима и контима'!$A$12:R$499,COLUMN('по изворима и контима'!L:L),FALSE))</f>
        <v>0</v>
      </c>
    </row>
    <row r="217" spans="1:15" x14ac:dyDescent="0.25">
      <c r="A217">
        <f t="shared" si="226"/>
        <v>0</v>
      </c>
      <c r="B217">
        <f t="shared" si="215"/>
        <v>0</v>
      </c>
      <c r="C217" s="121">
        <f>IF(A217=0,0,+spisak!A$4)</f>
        <v>0</v>
      </c>
      <c r="D217">
        <f>IF(A217=0,0,+spisak!C$4)</f>
        <v>0</v>
      </c>
      <c r="E217" s="169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40">
        <f t="shared" ref="N217" si="235">+IF(A217=0,0,"2017")</f>
        <v>0</v>
      </c>
      <c r="O217" s="122">
        <f>IF(A217=0,0,+VLOOKUP($A217,'по изворима и контима'!$A$12:R$499,COLUMN('по изворима и контима'!M:M),FALSE))</f>
        <v>0</v>
      </c>
    </row>
    <row r="218" spans="1:15" x14ac:dyDescent="0.25">
      <c r="A218">
        <f t="shared" si="226"/>
        <v>0</v>
      </c>
      <c r="B218">
        <f t="shared" si="215"/>
        <v>0</v>
      </c>
      <c r="C218" s="121">
        <f>IF(A218=0,0,+spisak!A$4)</f>
        <v>0</v>
      </c>
      <c r="D218">
        <f>IF(A218=0,0,+spisak!C$4)</f>
        <v>0</v>
      </c>
      <c r="E218" s="169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40">
        <f t="shared" ref="N218" si="236">+IF(A218=0,0,"2018")</f>
        <v>0</v>
      </c>
      <c r="O218" s="122">
        <f>IF(C218=0,0,+VLOOKUP($A218,'по изворима и контима'!$A$12:R$499,COLUMN('по изворима и контима'!N:N),FALSE))</f>
        <v>0</v>
      </c>
    </row>
    <row r="219" spans="1:15" x14ac:dyDescent="0.25">
      <c r="A219">
        <f t="shared" si="226"/>
        <v>0</v>
      </c>
      <c r="B219">
        <f t="shared" si="215"/>
        <v>0</v>
      </c>
      <c r="C219" s="121">
        <f>IF(A219=0,0,+spisak!A$4)</f>
        <v>0</v>
      </c>
      <c r="D219">
        <f>IF(A219=0,0,+spisak!C$4)</f>
        <v>0</v>
      </c>
      <c r="E219" s="169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40">
        <f t="shared" ref="N219" si="237">+IF(A219=0,0,"2019")</f>
        <v>0</v>
      </c>
      <c r="O219" s="122">
        <f>IF(C219=0,0,+VLOOKUP($A219,'по изворима и контима'!$A$12:R$499,COLUMN('по изворима и контима'!O:O),FALSE))</f>
        <v>0</v>
      </c>
    </row>
    <row r="220" spans="1:15" x14ac:dyDescent="0.25">
      <c r="A220">
        <f t="shared" si="226"/>
        <v>0</v>
      </c>
      <c r="B220">
        <f t="shared" si="215"/>
        <v>0</v>
      </c>
      <c r="C220" s="121">
        <f>IF(A220=0,0,+spisak!A$4)</f>
        <v>0</v>
      </c>
      <c r="D220">
        <f>IF(A220=0,0,+spisak!C$4)</f>
        <v>0</v>
      </c>
      <c r="E220" s="169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40">
        <f t="shared" ref="N220" si="238">+IF(A220=0,0,"nakon 2019")</f>
        <v>0</v>
      </c>
      <c r="O220" s="122">
        <f>IF(C220=0,0,+VLOOKUP($A220,'по изворима и контима'!$A$12:R$499,COLUMN('по изворима и контима'!P:P),FALSE))</f>
        <v>0</v>
      </c>
    </row>
    <row r="221" spans="1:15" x14ac:dyDescent="0.25">
      <c r="A221">
        <f>+IF(MAX(A$4:A218)&gt;=A$1,0,MAX(A$4:A218)+1)</f>
        <v>0</v>
      </c>
      <c r="B221">
        <f t="shared" si="215"/>
        <v>0</v>
      </c>
      <c r="C221" s="121">
        <f>IF(A221=0,0,+spisak!A$4)</f>
        <v>0</v>
      </c>
      <c r="D221">
        <f>IF(A221=0,0,+spisak!C$4)</f>
        <v>0</v>
      </c>
      <c r="E221" s="169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40">
        <f t="shared" ref="N221" si="239">+IF(A221=0,0,"do 2015")</f>
        <v>0</v>
      </c>
      <c r="O221" s="122">
        <f>IF(A221=0,0,+VLOOKUP($A221,'по изворима и контима'!$A$12:L$499,COLUMN('по изворима и контима'!J:J),FALSE))</f>
        <v>0</v>
      </c>
    </row>
    <row r="222" spans="1:15" x14ac:dyDescent="0.25">
      <c r="A222">
        <f t="shared" ref="A222:A227" si="240">+A221</f>
        <v>0</v>
      </c>
      <c r="B222">
        <f t="shared" si="215"/>
        <v>0</v>
      </c>
      <c r="C222" s="121">
        <f>IF(A222=0,0,+spisak!A$4)</f>
        <v>0</v>
      </c>
      <c r="D222">
        <f>IF(A222=0,0,+spisak!C$4)</f>
        <v>0</v>
      </c>
      <c r="E222" s="169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40">
        <f t="shared" ref="N222" si="241">+IF(A222=0,0,"2016-plan")</f>
        <v>0</v>
      </c>
      <c r="O222" s="122">
        <f>IF(A222=0,0,+VLOOKUP($A222,'по изворима и контима'!$A$12:R$499,COLUMN('по изворима и контима'!K:K),FALSE))</f>
        <v>0</v>
      </c>
    </row>
    <row r="223" spans="1:15" x14ac:dyDescent="0.25">
      <c r="A223">
        <f t="shared" si="240"/>
        <v>0</v>
      </c>
      <c r="B223">
        <f t="shared" si="215"/>
        <v>0</v>
      </c>
      <c r="C223" s="121">
        <f>IF(A223=0,0,+spisak!A$4)</f>
        <v>0</v>
      </c>
      <c r="D223">
        <f>IF(A223=0,0,+spisak!C$4)</f>
        <v>0</v>
      </c>
      <c r="E223" s="169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40">
        <f t="shared" ref="N223" si="242">+IF(A223=0,0,"2016-procena")</f>
        <v>0</v>
      </c>
      <c r="O223" s="122">
        <f>IF(A223=0,0,+VLOOKUP($A223,'по изворима и контима'!$A$12:R$499,COLUMN('по изворима и контима'!L:L),FALSE))</f>
        <v>0</v>
      </c>
    </row>
    <row r="224" spans="1:15" x14ac:dyDescent="0.25">
      <c r="A224">
        <f t="shared" si="240"/>
        <v>0</v>
      </c>
      <c r="B224">
        <f t="shared" si="215"/>
        <v>0</v>
      </c>
      <c r="C224" s="121">
        <f>IF(A224=0,0,+spisak!A$4)</f>
        <v>0</v>
      </c>
      <c r="D224">
        <f>IF(A224=0,0,+spisak!C$4)</f>
        <v>0</v>
      </c>
      <c r="E224" s="169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40">
        <f t="shared" ref="N224" si="243">+IF(A224=0,0,"2017")</f>
        <v>0</v>
      </c>
      <c r="O224" s="122">
        <f>IF(A224=0,0,+VLOOKUP($A224,'по изворима и контима'!$A$12:R$499,COLUMN('по изворима и контима'!M:M),FALSE))</f>
        <v>0</v>
      </c>
    </row>
    <row r="225" spans="1:15" x14ac:dyDescent="0.25">
      <c r="A225">
        <f t="shared" si="240"/>
        <v>0</v>
      </c>
      <c r="B225">
        <f t="shared" si="215"/>
        <v>0</v>
      </c>
      <c r="C225" s="121">
        <f>IF(A225=0,0,+spisak!A$4)</f>
        <v>0</v>
      </c>
      <c r="D225">
        <f>IF(A225=0,0,+spisak!C$4)</f>
        <v>0</v>
      </c>
      <c r="E225" s="169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40">
        <f t="shared" ref="N225" si="244">+IF(A225=0,0,"2018")</f>
        <v>0</v>
      </c>
      <c r="O225" s="122">
        <f>IF(C225=0,0,+VLOOKUP($A225,'по изворима и контима'!$A$12:R$499,COLUMN('по изворима и контима'!N:N),FALSE))</f>
        <v>0</v>
      </c>
    </row>
    <row r="226" spans="1:15" x14ac:dyDescent="0.25">
      <c r="A226">
        <f t="shared" si="240"/>
        <v>0</v>
      </c>
      <c r="B226">
        <f t="shared" si="215"/>
        <v>0</v>
      </c>
      <c r="C226" s="121">
        <f>IF(A226=0,0,+spisak!A$4)</f>
        <v>0</v>
      </c>
      <c r="D226">
        <f>IF(A226=0,0,+spisak!C$4)</f>
        <v>0</v>
      </c>
      <c r="E226" s="169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40">
        <f t="shared" ref="N226" si="245">+IF(A226=0,0,"2019")</f>
        <v>0</v>
      </c>
      <c r="O226" s="122">
        <f>IF(C226=0,0,+VLOOKUP($A226,'по изворима и контима'!$A$12:R$499,COLUMN('по изворима и контима'!O:O),FALSE))</f>
        <v>0</v>
      </c>
    </row>
    <row r="227" spans="1:15" x14ac:dyDescent="0.25">
      <c r="A227">
        <f t="shared" si="240"/>
        <v>0</v>
      </c>
      <c r="B227">
        <f t="shared" si="215"/>
        <v>0</v>
      </c>
      <c r="C227" s="121">
        <f>IF(A227=0,0,+spisak!A$4)</f>
        <v>0</v>
      </c>
      <c r="D227">
        <f>IF(A227=0,0,+spisak!C$4)</f>
        <v>0</v>
      </c>
      <c r="E227" s="169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40">
        <f t="shared" ref="N227" si="246">+IF(A227=0,0,"nakon 2019")</f>
        <v>0</v>
      </c>
      <c r="O227" s="122">
        <f>IF(C227=0,0,+VLOOKUP($A227,'по изворима и контима'!$A$12:R$499,COLUMN('по изворима и контима'!P:P),FALSE))</f>
        <v>0</v>
      </c>
    </row>
    <row r="228" spans="1:15" x14ac:dyDescent="0.25">
      <c r="A228">
        <f>+IF(ISBLANK('по изворима и контима'!D236)=TRUE,0,1)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контима'!$A$12:L$499,COLUMN('по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контима'!$A$12:R$499,COLUMN('по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контима'!$A$12:R$499,COLUMN('по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контима'!$A$12:R$499,COLUMN('по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контима'!$A$12:R$499,COLUMN('по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контима'!$A$12:R$499,COLUMN('по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контима'!$A$12:R$499,COLUMN('по изворима и контима'!P:P),FALSE))</f>
        <v>0</v>
      </c>
    </row>
    <row r="235" spans="1:15" x14ac:dyDescent="0.25">
      <c r="A235">
        <f>+IF(MAX(A$4:A232)&gt;=A$1,0,MAX(A$4:A232)+1)</f>
        <v>0</v>
      </c>
      <c r="B235">
        <f t="shared" si="215"/>
        <v>0</v>
      </c>
      <c r="C235" s="121">
        <f>IF(A235=0,0,+spisak!A$4)</f>
        <v>0</v>
      </c>
      <c r="D235">
        <f>IF(A235=0,0,+spisak!C$4)</f>
        <v>0</v>
      </c>
      <c r="E235" s="169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40">
        <f t="shared" ref="N235" si="255">+IF(A235=0,0,"do 2015")</f>
        <v>0</v>
      </c>
      <c r="O235" s="122">
        <f>IF(A235=0,0,+VLOOKUP($A235,'по изворима и контима'!$A$12:L$499,COLUMN('по изворима и контима'!J:J),FALSE))</f>
        <v>0</v>
      </c>
    </row>
    <row r="236" spans="1:15" x14ac:dyDescent="0.25">
      <c r="A236">
        <f>+A235</f>
        <v>0</v>
      </c>
      <c r="B236">
        <f t="shared" si="215"/>
        <v>0</v>
      </c>
      <c r="C236" s="121">
        <f>IF(A236=0,0,+spisak!A$4)</f>
        <v>0</v>
      </c>
      <c r="D236">
        <f>IF(A236=0,0,+spisak!C$4)</f>
        <v>0</v>
      </c>
      <c r="E236" s="169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40">
        <f t="shared" ref="N236" si="256">+IF(A236=0,0,"2016-plan")</f>
        <v>0</v>
      </c>
      <c r="O236" s="122">
        <f>IF(A236=0,0,+VLOOKUP($A236,'по изворима и контима'!$A$12:R$499,COLUMN('по изворима и контима'!K:K),FALSE))</f>
        <v>0</v>
      </c>
    </row>
    <row r="237" spans="1:15" x14ac:dyDescent="0.25">
      <c r="A237">
        <f t="shared" ref="A237:A248" si="257">+A236</f>
        <v>0</v>
      </c>
      <c r="B237">
        <f t="shared" si="215"/>
        <v>0</v>
      </c>
      <c r="C237" s="121">
        <f>IF(A237=0,0,+spisak!A$4)</f>
        <v>0</v>
      </c>
      <c r="D237">
        <f>IF(A237=0,0,+spisak!C$4)</f>
        <v>0</v>
      </c>
      <c r="E237" s="169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40">
        <f t="shared" ref="N237" si="258">+IF(A237=0,0,"2016-procena")</f>
        <v>0</v>
      </c>
      <c r="O237" s="122">
        <f>IF(A237=0,0,+VLOOKUP($A237,'по изворима и контима'!$A$12:R$499,COLUMN('по изворима и контима'!L:L),FALSE))</f>
        <v>0</v>
      </c>
    </row>
    <row r="238" spans="1:15" x14ac:dyDescent="0.25">
      <c r="A238">
        <f t="shared" si="257"/>
        <v>0</v>
      </c>
      <c r="B238">
        <f t="shared" si="215"/>
        <v>0</v>
      </c>
      <c r="C238" s="121">
        <f>IF(A238=0,0,+spisak!A$4)</f>
        <v>0</v>
      </c>
      <c r="D238">
        <f>IF(A238=0,0,+spisak!C$4)</f>
        <v>0</v>
      </c>
      <c r="E238" s="169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40">
        <f t="shared" ref="N238" si="259">+IF(A238=0,0,"2017")</f>
        <v>0</v>
      </c>
      <c r="O238" s="122">
        <f>IF(A238=0,0,+VLOOKUP($A238,'по изворима и контима'!$A$12:R$499,COLUMN('по изворима и контима'!M:M),FALSE))</f>
        <v>0</v>
      </c>
    </row>
    <row r="239" spans="1:15" x14ac:dyDescent="0.25">
      <c r="A239">
        <f t="shared" si="257"/>
        <v>0</v>
      </c>
      <c r="B239">
        <f t="shared" si="215"/>
        <v>0</v>
      </c>
      <c r="C239" s="121">
        <f>IF(A239=0,0,+spisak!A$4)</f>
        <v>0</v>
      </c>
      <c r="D239">
        <f>IF(A239=0,0,+spisak!C$4)</f>
        <v>0</v>
      </c>
      <c r="E239" s="169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40">
        <f t="shared" ref="N239" si="260">+IF(A239=0,0,"2018")</f>
        <v>0</v>
      </c>
      <c r="O239" s="122">
        <f>IF(C239=0,0,+VLOOKUP($A239,'по изворима и контима'!$A$12:R$499,COLUMN('по изворима и контима'!N:N),FALSE))</f>
        <v>0</v>
      </c>
    </row>
    <row r="240" spans="1:15" x14ac:dyDescent="0.25">
      <c r="A240">
        <f t="shared" si="257"/>
        <v>0</v>
      </c>
      <c r="B240">
        <f t="shared" si="215"/>
        <v>0</v>
      </c>
      <c r="C240" s="121">
        <f>IF(A240=0,0,+spisak!A$4)</f>
        <v>0</v>
      </c>
      <c r="D240">
        <f>IF(A240=0,0,+spisak!C$4)</f>
        <v>0</v>
      </c>
      <c r="E240" s="169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40">
        <f t="shared" ref="N240" si="261">+IF(A240=0,0,"2019")</f>
        <v>0</v>
      </c>
      <c r="O240" s="122">
        <f>IF(C240=0,0,+VLOOKUP($A240,'по изворима и контима'!$A$12:R$499,COLUMN('по изворима и контима'!O:O),FALSE))</f>
        <v>0</v>
      </c>
    </row>
    <row r="241" spans="1:15" x14ac:dyDescent="0.25">
      <c r="A241">
        <f t="shared" si="257"/>
        <v>0</v>
      </c>
      <c r="B241">
        <f t="shared" si="215"/>
        <v>0</v>
      </c>
      <c r="C241" s="121">
        <f>IF(A241=0,0,+spisak!A$4)</f>
        <v>0</v>
      </c>
      <c r="D241">
        <f>IF(A241=0,0,+spisak!C$4)</f>
        <v>0</v>
      </c>
      <c r="E241" s="169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40">
        <f t="shared" ref="N241" si="262">+IF(A241=0,0,"nakon 2019")</f>
        <v>0</v>
      </c>
      <c r="O241" s="122">
        <f>IF(C241=0,0,+VLOOKUP($A241,'по изворима и контима'!$A$12:R$499,COLUMN('по изворима и контима'!P:P),FALSE))</f>
        <v>0</v>
      </c>
    </row>
    <row r="242" spans="1:15" x14ac:dyDescent="0.25">
      <c r="A242">
        <f>+IF(MAX(A$4:A239)&gt;=A$1,0,MAX(A$4:A239)+1)</f>
        <v>0</v>
      </c>
      <c r="B242">
        <f t="shared" si="215"/>
        <v>0</v>
      </c>
      <c r="C242" s="121">
        <f>IF(A242=0,0,+spisak!A$4)</f>
        <v>0</v>
      </c>
      <c r="D242">
        <f>IF(A242=0,0,+spisak!C$4)</f>
        <v>0</v>
      </c>
      <c r="E242" s="169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40">
        <f t="shared" ref="N242" si="263">+IF(A242=0,0,"do 2015")</f>
        <v>0</v>
      </c>
      <c r="O242" s="122">
        <f>IF(A242=0,0,+VLOOKUP($A242,'по изворима и контима'!$A$12:L$499,COLUMN('по изворима и контима'!J:J),FALSE))</f>
        <v>0</v>
      </c>
    </row>
    <row r="243" spans="1:15" x14ac:dyDescent="0.25">
      <c r="A243">
        <f>+A242</f>
        <v>0</v>
      </c>
      <c r="B243">
        <f t="shared" si="215"/>
        <v>0</v>
      </c>
      <c r="C243" s="121">
        <f>IF(A243=0,0,+spisak!A$4)</f>
        <v>0</v>
      </c>
      <c r="D243">
        <f>IF(A243=0,0,+spisak!C$4)</f>
        <v>0</v>
      </c>
      <c r="E243" s="169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40">
        <f t="shared" ref="N243" si="264">+IF(A243=0,0,"2016-plan")</f>
        <v>0</v>
      </c>
      <c r="O243" s="122">
        <f>IF(A243=0,0,+VLOOKUP($A243,'по изворима и контима'!$A$12:R$499,COLUMN('по изворима и контима'!K:K),FALSE))</f>
        <v>0</v>
      </c>
    </row>
    <row r="244" spans="1:15" x14ac:dyDescent="0.25">
      <c r="A244">
        <f t="shared" si="257"/>
        <v>0</v>
      </c>
      <c r="B244">
        <f t="shared" si="215"/>
        <v>0</v>
      </c>
      <c r="C244" s="121">
        <f>IF(A244=0,0,+spisak!A$4)</f>
        <v>0</v>
      </c>
      <c r="D244">
        <f>IF(A244=0,0,+spisak!C$4)</f>
        <v>0</v>
      </c>
      <c r="E244" s="169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40">
        <f t="shared" ref="N244" si="265">+IF(A244=0,0,"2016-procena")</f>
        <v>0</v>
      </c>
      <c r="O244" s="122">
        <f>IF(A244=0,0,+VLOOKUP($A244,'по изворима и контима'!$A$12:R$499,COLUMN('по изворима и контима'!L:L),FALSE))</f>
        <v>0</v>
      </c>
    </row>
    <row r="245" spans="1:15" x14ac:dyDescent="0.25">
      <c r="A245">
        <f t="shared" si="257"/>
        <v>0</v>
      </c>
      <c r="B245">
        <f t="shared" si="215"/>
        <v>0</v>
      </c>
      <c r="C245" s="121">
        <f>IF(A245=0,0,+spisak!A$4)</f>
        <v>0</v>
      </c>
      <c r="D245">
        <f>IF(A245=0,0,+spisak!C$4)</f>
        <v>0</v>
      </c>
      <c r="E245" s="169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40">
        <f t="shared" ref="N245" si="266">+IF(A245=0,0,"2017")</f>
        <v>0</v>
      </c>
      <c r="O245" s="122">
        <f>IF(A245=0,0,+VLOOKUP($A245,'по изворима и контима'!$A$12:R$499,COLUMN('по изворима и контима'!M:M),FALSE))</f>
        <v>0</v>
      </c>
    </row>
    <row r="246" spans="1:15" x14ac:dyDescent="0.25">
      <c r="A246">
        <f t="shared" si="257"/>
        <v>0</v>
      </c>
      <c r="B246">
        <f t="shared" si="215"/>
        <v>0</v>
      </c>
      <c r="C246" s="121">
        <f>IF(A246=0,0,+spisak!A$4)</f>
        <v>0</v>
      </c>
      <c r="D246">
        <f>IF(A246=0,0,+spisak!C$4)</f>
        <v>0</v>
      </c>
      <c r="E246" s="169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40">
        <f t="shared" ref="N246" si="267">+IF(A246=0,0,"2018")</f>
        <v>0</v>
      </c>
      <c r="O246" s="122">
        <f>IF(C246=0,0,+VLOOKUP($A246,'по изворима и контима'!$A$12:R$499,COLUMN('по изворима и контима'!N:N),FALSE))</f>
        <v>0</v>
      </c>
    </row>
    <row r="247" spans="1:15" x14ac:dyDescent="0.25">
      <c r="A247">
        <f t="shared" si="257"/>
        <v>0</v>
      </c>
      <c r="B247">
        <f t="shared" si="215"/>
        <v>0</v>
      </c>
      <c r="C247" s="121">
        <f>IF(A247=0,0,+spisak!A$4)</f>
        <v>0</v>
      </c>
      <c r="D247">
        <f>IF(A247=0,0,+spisak!C$4)</f>
        <v>0</v>
      </c>
      <c r="E247" s="169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40">
        <f t="shared" ref="N247" si="268">+IF(A247=0,0,"2019")</f>
        <v>0</v>
      </c>
      <c r="O247" s="122">
        <f>IF(C247=0,0,+VLOOKUP($A247,'по изворима и контима'!$A$12:R$499,COLUMN('по изворима и контима'!O:O),FALSE))</f>
        <v>0</v>
      </c>
    </row>
    <row r="248" spans="1:15" x14ac:dyDescent="0.25">
      <c r="A248">
        <f t="shared" si="257"/>
        <v>0</v>
      </c>
      <c r="B248">
        <f t="shared" si="215"/>
        <v>0</v>
      </c>
      <c r="C248" s="121">
        <f>IF(A248=0,0,+spisak!A$4)</f>
        <v>0</v>
      </c>
      <c r="D248">
        <f>IF(A248=0,0,+spisak!C$4)</f>
        <v>0</v>
      </c>
      <c r="E248" s="169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40">
        <f t="shared" ref="N248" si="269">+IF(A248=0,0,"nakon 2019")</f>
        <v>0</v>
      </c>
      <c r="O248" s="122">
        <f>IF(C248=0,0,+VLOOKUP($A248,'по изворима и контима'!$A$12:R$499,COLUMN('по изворима и контима'!P:P),FALSE))</f>
        <v>0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1">
        <f>IF(A249=0,0,+spisak!A$4)</f>
        <v>0</v>
      </c>
      <c r="D249">
        <f>IF(A249=0,0,+spisak!C$4)</f>
        <v>0</v>
      </c>
      <c r="E249" s="169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40">
        <f t="shared" ref="N249" si="270">+IF(A249=0,0,"do 2015")</f>
        <v>0</v>
      </c>
      <c r="O249" s="122">
        <f>IF(A249=0,0,+VLOOKUP($A249,'по изворима и контима'!$A$12:L$499,COLUMN('по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1">
        <f>IF(A250=0,0,+spisak!A$4)</f>
        <v>0</v>
      </c>
      <c r="D250">
        <f>IF(A250=0,0,+spisak!C$4)</f>
        <v>0</v>
      </c>
      <c r="E250" s="169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40">
        <f t="shared" ref="N250" si="272">+IF(A250=0,0,"2016-plan")</f>
        <v>0</v>
      </c>
      <c r="O250" s="122">
        <f>IF(A250=0,0,+VLOOKUP($A250,'по изворима и контима'!$A$12:R$499,COLUMN('по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1">
        <f>IF(A251=0,0,+spisak!A$4)</f>
        <v>0</v>
      </c>
      <c r="D251">
        <f>IF(A251=0,0,+spisak!C$4)</f>
        <v>0</v>
      </c>
      <c r="E251" s="169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40">
        <f t="shared" ref="N251" si="273">+IF(A251=0,0,"2016-procena")</f>
        <v>0</v>
      </c>
      <c r="O251" s="122">
        <f>IF(A251=0,0,+VLOOKUP($A251,'по изворима и контима'!$A$12:R$499,COLUMN('по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1">
        <f>IF(A252=0,0,+spisak!A$4)</f>
        <v>0</v>
      </c>
      <c r="D252">
        <f>IF(A252=0,0,+spisak!C$4)</f>
        <v>0</v>
      </c>
      <c r="E252" s="169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40">
        <f t="shared" ref="N252" si="274">+IF(A252=0,0,"2017")</f>
        <v>0</v>
      </c>
      <c r="O252" s="122">
        <f>IF(A252=0,0,+VLOOKUP($A252,'по изворима и контима'!$A$12:R$499,COLUMN('по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1">
        <f>IF(A253=0,0,+spisak!A$4)</f>
        <v>0</v>
      </c>
      <c r="D253">
        <f>IF(A253=0,0,+spisak!C$4)</f>
        <v>0</v>
      </c>
      <c r="E253" s="169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40">
        <f t="shared" ref="N253" si="275">+IF(A253=0,0,"2018")</f>
        <v>0</v>
      </c>
      <c r="O253" s="122">
        <f>IF(C253=0,0,+VLOOKUP($A253,'по изворима и контима'!$A$12:R$499,COLUMN('по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1">
        <f>IF(A254=0,0,+spisak!A$4)</f>
        <v>0</v>
      </c>
      <c r="D254">
        <f>IF(A254=0,0,+spisak!C$4)</f>
        <v>0</v>
      </c>
      <c r="E254" s="169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40">
        <f t="shared" ref="N254" si="276">+IF(A254=0,0,"2019")</f>
        <v>0</v>
      </c>
      <c r="O254" s="122">
        <f>IF(C254=0,0,+VLOOKUP($A254,'по изворима и контима'!$A$12:R$499,COLUMN('по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1">
        <f>IF(A255=0,0,+spisak!A$4)</f>
        <v>0</v>
      </c>
      <c r="D255">
        <f>IF(A255=0,0,+spisak!C$4)</f>
        <v>0</v>
      </c>
      <c r="E255" s="169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40">
        <f t="shared" ref="N255" si="277">+IF(A255=0,0,"nakon 2019")</f>
        <v>0</v>
      </c>
      <c r="O255" s="122">
        <f>IF(C255=0,0,+VLOOKUP($A255,'по изворима и контима'!$A$12:R$499,COLUMN('по изворима и контима'!P:P),FALSE))</f>
        <v>0</v>
      </c>
    </row>
    <row r="256" spans="1:15" x14ac:dyDescent="0.25">
      <c r="A256">
        <f>+IF(ISBLANK('по изворима и контима'!D264)=TRUE,0,1)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контима'!$A$12:L$499,COLUMN('по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контима'!$A$12:R$499,COLUMN('по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контима'!$A$12:R$499,COLUMN('по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контима'!$A$12:R$499,COLUMN('по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контима'!$A$12:R$499,COLUMN('по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контима'!$A$12:R$499,COLUMN('по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контима'!$A$12:R$499,COLUMN('по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1">
        <f>IF(A263=0,0,+spisak!A$4)</f>
        <v>0</v>
      </c>
      <c r="D263">
        <f>IF(A263=0,0,+spisak!C$4)</f>
        <v>0</v>
      </c>
      <c r="E263" s="169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40">
        <f t="shared" ref="N263" si="286">+IF(A263=0,0,"do 2015")</f>
        <v>0</v>
      </c>
      <c r="O263" s="122">
        <f>IF(A263=0,0,+VLOOKUP($A263,'по изворима и контима'!$A$12:L$499,COLUMN('по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1">
        <f>IF(A264=0,0,+spisak!A$4)</f>
        <v>0</v>
      </c>
      <c r="D264">
        <f>IF(A264=0,0,+spisak!C$4)</f>
        <v>0</v>
      </c>
      <c r="E264" s="169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40">
        <f t="shared" ref="N264" si="288">+IF(A264=0,0,"2016-plan")</f>
        <v>0</v>
      </c>
      <c r="O264" s="122">
        <f>IF(A264=0,0,+VLOOKUP($A264,'по изворима и контима'!$A$12:R$499,COLUMN('по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1">
        <f>IF(A265=0,0,+spisak!A$4)</f>
        <v>0</v>
      </c>
      <c r="D265">
        <f>IF(A265=0,0,+spisak!C$4)</f>
        <v>0</v>
      </c>
      <c r="E265" s="169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40">
        <f t="shared" ref="N265" si="290">+IF(A265=0,0,"2016-procena")</f>
        <v>0</v>
      </c>
      <c r="O265" s="122">
        <f>IF(A265=0,0,+VLOOKUP($A265,'по изворима и контима'!$A$12:R$499,COLUMN('по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1">
        <f>IF(A266=0,0,+spisak!A$4)</f>
        <v>0</v>
      </c>
      <c r="D266">
        <f>IF(A266=0,0,+spisak!C$4)</f>
        <v>0</v>
      </c>
      <c r="E266" s="169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40">
        <f t="shared" ref="N266" si="291">+IF(A266=0,0,"2017")</f>
        <v>0</v>
      </c>
      <c r="O266" s="122">
        <f>IF(A266=0,0,+VLOOKUP($A266,'по изворима и контима'!$A$12:R$499,COLUMN('по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1">
        <f>IF(A267=0,0,+spisak!A$4)</f>
        <v>0</v>
      </c>
      <c r="D267">
        <f>IF(A267=0,0,+spisak!C$4)</f>
        <v>0</v>
      </c>
      <c r="E267" s="169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40">
        <f t="shared" ref="N267" si="292">+IF(A267=0,0,"2018")</f>
        <v>0</v>
      </c>
      <c r="O267" s="122">
        <f>IF(C267=0,0,+VLOOKUP($A267,'по изворима и контима'!$A$12:R$499,COLUMN('по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1">
        <f>IF(A268=0,0,+spisak!A$4)</f>
        <v>0</v>
      </c>
      <c r="D268">
        <f>IF(A268=0,0,+spisak!C$4)</f>
        <v>0</v>
      </c>
      <c r="E268" s="169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40">
        <f t="shared" ref="N268" si="293">+IF(A268=0,0,"2019")</f>
        <v>0</v>
      </c>
      <c r="O268" s="122">
        <f>IF(C268=0,0,+VLOOKUP($A268,'по изворима и контима'!$A$12:R$499,COLUMN('по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1">
        <f>IF(A269=0,0,+spisak!A$4)</f>
        <v>0</v>
      </c>
      <c r="D269">
        <f>IF(A269=0,0,+spisak!C$4)</f>
        <v>0</v>
      </c>
      <c r="E269" s="169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40">
        <f t="shared" ref="N269" si="294">+IF(A269=0,0,"nakon 2019")</f>
        <v>0</v>
      </c>
      <c r="O269" s="122">
        <f>IF(C269=0,0,+VLOOKUP($A269,'по изворима и контима'!$A$12:R$499,COLUMN('по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контима'!$A$12:L$499,COLUMN('по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контима'!$A$12:R$499,COLUMN('по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контима'!$A$12:R$499,COLUMN('по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контима'!$A$12:R$499,COLUMN('по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контима'!$A$12:R$499,COLUMN('по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контима'!$A$12:R$499,COLUMN('по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контима'!$A$12:R$499,COLUMN('по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контима'!$A$12:L$499,COLUMN('по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контима'!$A$12:R$499,COLUMN('по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контима'!$A$12:R$499,COLUMN('по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контима'!$A$12:R$499,COLUMN('по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контима'!$A$12:R$499,COLUMN('по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контима'!$A$12:R$499,COLUMN('по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контима'!$A$12:R$499,COLUMN('по изворима и контима'!P:P),FALSE))</f>
        <v>0</v>
      </c>
    </row>
    <row r="284" spans="1:15" x14ac:dyDescent="0.25">
      <c r="A284">
        <f>+IF(ISBLANK('по изворима и контима'!D292)=TRUE,0,1)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контима'!$A$12:L$499,COLUMN('по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контима'!$A$12:R$499,COLUMN('по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контима'!$A$12:R$499,COLUMN('по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контима'!$A$12:R$499,COLUMN('по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контима'!$A$12:R$499,COLUMN('по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контима'!$A$12:R$499,COLUMN('по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контима'!$A$12:R$499,COLUMN('по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контима'!$A$12:L$499,COLUMN('по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контима'!$A$12:R$499,COLUMN('по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контима'!$A$12:R$499,COLUMN('по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контима'!$A$12:R$499,COLUMN('по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контима'!$A$12:R$499,COLUMN('по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контима'!$A$12:R$499,COLUMN('по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контима'!$A$12:R$499,COLUMN('по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контима'!$A$12:L$499,COLUMN('по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контима'!$A$12:R$499,COLUMN('по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контима'!$A$12:R$499,COLUMN('по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контима'!$A$12:R$499,COLUMN('по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контима'!$A$12:R$499,COLUMN('по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контима'!$A$12:R$499,COLUMN('по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контима'!$A$12:R$499,COLUMN('по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контима'!$A$12:L$499,COLUMN('по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контима'!$A$12:R$499,COLUMN('по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контима'!$A$12:R$499,COLUMN('по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контима'!$A$12:R$499,COLUMN('по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контима'!$A$12:R$499,COLUMN('по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контима'!$A$12:R$499,COLUMN('по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контима'!$A$12:R$499,COLUMN('по изворима и контима'!P:P),FALSE))</f>
        <v>0</v>
      </c>
    </row>
    <row r="312" spans="1:15" x14ac:dyDescent="0.25">
      <c r="A312">
        <f>+IF(ISBLANK('по изворима и контима'!D320)=TRUE,0,1)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контима'!$A$12:L$499,COLUMN('по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контима'!$A$12:R$499,COLUMN('по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контима'!$A$12:R$499,COLUMN('по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контима'!$A$12:R$499,COLUMN('по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контима'!$A$12:R$499,COLUMN('по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контима'!$A$12:R$499,COLUMN('по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контима'!$A$12:R$499,COLUMN('по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контима'!$A$12:L$499,COLUMN('по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контима'!$A$12:R$499,COLUMN('по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контима'!$A$12:R$499,COLUMN('по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контима'!$A$12:R$499,COLUMN('по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контима'!$A$12:R$499,COLUMN('по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контима'!$A$12:R$499,COLUMN('по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контима'!$A$12:R$499,COLUMN('по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контима'!$A$12:L$499,COLUMN('по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контима'!$A$12:R$499,COLUMN('по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контима'!$A$12:R$499,COLUMN('по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контима'!$A$12:R$499,COLUMN('по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контима'!$A$12:R$499,COLUMN('по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контима'!$A$12:R$499,COLUMN('по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контима'!$A$12:R$499,COLUMN('по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контима'!$A$12:L$499,COLUMN('по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контима'!$A$12:R$499,COLUMN('по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контима'!$A$12:R$499,COLUMN('по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контима'!$A$12:R$499,COLUMN('по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контима'!$A$12:R$499,COLUMN('по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контима'!$A$12:R$499,COLUMN('по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контима'!$A$12:R$499,COLUMN('по изворима и контима'!P:P),FALSE))</f>
        <v>0</v>
      </c>
    </row>
    <row r="340" spans="1:15" x14ac:dyDescent="0.25">
      <c r="A340">
        <f>+IF(ISBLANK('по изворима и контима'!D348)=TRUE,0,1)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контима'!$A$12:L$499,COLUMN('по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контима'!$A$12:R$499,COLUMN('по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контима'!$A$12:R$499,COLUMN('по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контима'!$A$12:R$499,COLUMN('по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контима'!$A$12:R$499,COLUMN('по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контима'!$A$12:R$499,COLUMN('по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контима'!$A$12:R$499,COLUMN('по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контима'!$A$12:L$499,COLUMN('по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контима'!$A$12:R$499,COLUMN('по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контима'!$A$12:R$499,COLUMN('по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контима'!$A$12:R$499,COLUMN('по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контима'!$A$12:R$499,COLUMN('по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контима'!$A$12:R$499,COLUMN('по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контима'!$A$12:R$499,COLUMN('по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контима'!$A$12:L$499,COLUMN('по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контима'!$A$12:R$499,COLUMN('по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контима'!$A$12:R$499,COLUMN('по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контима'!$A$12:R$499,COLUMN('по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контима'!$A$12:R$499,COLUMN('по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контима'!$A$12:R$499,COLUMN('по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контима'!$A$12:R$499,COLUMN('по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контима'!$A$12:L$499,COLUMN('по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контима'!$A$12:R$499,COLUMN('по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контима'!$A$12:R$499,COLUMN('по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контима'!$A$12:R$499,COLUMN('по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контима'!$A$12:R$499,COLUMN('по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контима'!$A$12:R$499,COLUMN('по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контима'!$A$12:R$499,COLUMN('по изворима и контима'!P:P),FALSE))</f>
        <v>0</v>
      </c>
    </row>
    <row r="368" spans="1:15" x14ac:dyDescent="0.25">
      <c r="A368">
        <f>+IF(ISBLANK('по изворима и контима'!D376)=TRUE,0,1)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контима'!$A$12:L$499,COLUMN('по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контима'!$A$12:R$499,COLUMN('по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контима'!$A$12:R$499,COLUMN('по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контима'!$A$12:R$499,COLUMN('по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контима'!$A$12:R$499,COLUMN('по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контима'!$A$12:R$499,COLUMN('по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контима'!$A$12:R$499,COLUMN('по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контима'!$A$12:L$499,COLUMN('по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контима'!$A$12:R$499,COLUMN('по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контима'!$A$12:R$499,COLUMN('по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контима'!$A$12:R$499,COLUMN('по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контима'!$A$12:R$499,COLUMN('по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контима'!$A$12:R$499,COLUMN('по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контима'!$A$12:R$499,COLUMN('по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контима'!$A$12:L$499,COLUMN('по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контима'!$A$12:R$499,COLUMN('по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контима'!$A$12:R$499,COLUMN('по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контима'!$A$12:R$499,COLUMN('по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контима'!$A$12:R$499,COLUMN('по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контима'!$A$12:R$499,COLUMN('по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контима'!$A$12:R$499,COLUMN('по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контима'!$A$12:L$499,COLUMN('по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контима'!$A$12:R$499,COLUMN('по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контима'!$A$12:R$499,COLUMN('по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контима'!$A$12:R$499,COLUMN('по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контима'!$A$12:R$499,COLUMN('по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контима'!$A$12:R$499,COLUMN('по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контима'!$A$12:R$499,COLUMN('по изворима и контима'!P:P),FALSE))</f>
        <v>0</v>
      </c>
    </row>
    <row r="396" spans="1:15" x14ac:dyDescent="0.25">
      <c r="A396">
        <f>+IF(ISBLANK('по изворима и контима'!D404)=TRUE,0,1)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контима'!$A$12:L$499,COLUMN('по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контима'!$A$12:R$499,COLUMN('по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контима'!$A$12:R$499,COLUMN('по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контима'!$A$12:R$499,COLUMN('по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контима'!$A$12:R$499,COLUMN('по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контима'!$A$12:R$499,COLUMN('по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контима'!$A$12:R$499,COLUMN('по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контима'!$A$12:L$499,COLUMN('по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контима'!$A$12:R$499,COLUMN('по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контима'!$A$12:R$499,COLUMN('по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контима'!$A$12:R$499,COLUMN('по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контима'!$A$12:R$499,COLUMN('по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контима'!$A$12:R$499,COLUMN('по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контима'!$A$12:R$499,COLUMN('по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контима'!$A$12:L$499,COLUMN('по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контима'!$A$12:R$499,COLUMN('по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контима'!$A$12:R$499,COLUMN('по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контима'!$A$12:R$499,COLUMN('по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контима'!$A$12:R$499,COLUMN('по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контима'!$A$12:R$499,COLUMN('по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контима'!$A$12:R$499,COLUMN('по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контима'!$A$12:L$499,COLUMN('по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контима'!$A$12:R$499,COLUMN('по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контима'!$A$12:R$499,COLUMN('по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контима'!$A$12:R$499,COLUMN('по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контима'!$A$12:R$499,COLUMN('по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контима'!$A$12:R$499,COLUMN('по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контима'!$A$12:R$499,COLUMN('по изворима и контима'!P:P),FALSE))</f>
        <v>0</v>
      </c>
    </row>
    <row r="424" spans="1:15" x14ac:dyDescent="0.25">
      <c r="A424">
        <f>+IF(ISBLANK('по изворима и контима'!D432)=TRUE,0,1)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контима'!$A$12:L$499,COLUMN('по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контима'!$A$12:R$499,COLUMN('по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контима'!$A$12:R$499,COLUMN('по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контима'!$A$12:R$499,COLUMN('по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контима'!$A$12:R$499,COLUMN('по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контима'!$A$12:R$499,COLUMN('по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контима'!$A$12:R$499,COLUMN('по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контима'!$A$12:L$499,COLUMN('по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контима'!$A$12:R$499,COLUMN('по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контима'!$A$12:R$499,COLUMN('по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контима'!$A$12:R$499,COLUMN('по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контима'!$A$12:R$499,COLUMN('по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контима'!$A$12:R$499,COLUMN('по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контима'!$A$12:R$499,COLUMN('по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контима'!$A$12:L$499,COLUMN('по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контима'!$A$12:R$499,COLUMN('по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контима'!$A$12:R$499,COLUMN('по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контима'!$A$12:R$499,COLUMN('по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контима'!$A$12:R$499,COLUMN('по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контима'!$A$12:R$499,COLUMN('по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контима'!$A$12:R$499,COLUMN('по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контима'!$A$12:L$499,COLUMN('по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контима'!$A$12:R$499,COLUMN('по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контима'!$A$12:R$499,COLUMN('по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контима'!$A$12:R$499,COLUMN('по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контима'!$A$12:R$499,COLUMN('по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контима'!$A$12:R$499,COLUMN('по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контима'!$A$12:R$499,COLUMN('по изворима и контима'!P:P),FALSE))</f>
        <v>0</v>
      </c>
    </row>
    <row r="452" spans="1:15" x14ac:dyDescent="0.25">
      <c r="A452">
        <f>+IF(ISBLANK('по изворима и контима'!D460)=TRUE,0,1)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контима'!$A$12:L$499,COLUMN('по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контима'!$A$12:R$499,COLUMN('по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контима'!$A$12:R$499,COLUMN('по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контима'!$A$12:R$499,COLUMN('по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контима'!$A$12:R$499,COLUMN('по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контима'!$A$12:R$499,COLUMN('по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контима'!$A$12:R$499,COLUMN('по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контима'!$A$12:L$499,COLUMN('по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контима'!$A$12:R$499,COLUMN('по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контима'!$A$12:R$499,COLUMN('по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контима'!$A$12:R$499,COLUMN('по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контима'!$A$12:R$499,COLUMN('по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контима'!$A$12:R$499,COLUMN('по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контима'!$A$12:R$499,COLUMN('по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контима'!$A$12:L$499,COLUMN('по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контима'!$A$12:R$499,COLUMN('по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контима'!$A$12:R$499,COLUMN('по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контима'!$A$12:R$499,COLUMN('по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контима'!$A$12:R$499,COLUMN('по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контима'!$A$12:R$499,COLUMN('по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контима'!$A$12:R$499,COLUMN('по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контима'!$A$12:L$499,COLUMN('по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контима'!$A$12:R$499,COLUMN('по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контима'!$A$12:R$499,COLUMN('по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контима'!$A$12:R$499,COLUMN('по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контима'!$A$12:R$499,COLUMN('по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контима'!$A$12:R$499,COLUMN('по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контима'!$A$12:R$499,COLUMN('по изворима и контима'!P:P),FALSE))</f>
        <v>0</v>
      </c>
    </row>
    <row r="480" spans="1:15" x14ac:dyDescent="0.25">
      <c r="A480">
        <f>+IF(ISBLANK('по изворима и контима'!D488)=TRUE,0,1)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контима'!$A$12:L$499,COLUMN('по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контима'!$A$12:R$499,COLUMN('по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контима'!$A$12:R$499,COLUMN('по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контима'!$A$12:R$499,COLUMN('по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контима'!$A$12:R$499,COLUMN('по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контима'!$A$12:R$499,COLUMN('по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контима'!$A$12:R$499,COLUMN('по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контима'!$A$12:L$499,COLUMN('по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контима'!$A$12:R$499,COLUMN('по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контима'!$A$12:R$499,COLUMN('по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контима'!$A$12:R$499,COLUMN('по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контима'!$A$12:R$499,COLUMN('по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контима'!$A$12:R$499,COLUMN('по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контима'!$A$12:R$499,COLUMN('по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контима'!$A$12:L$499,COLUMN('по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контима'!$A$12:R$499,COLUMN('по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контима'!$A$12:R$499,COLUMN('по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контима'!$A$12:R$499,COLUMN('по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контима'!$A$12:R$499,COLUMN('по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контима'!$A$12:R$499,COLUMN('по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контима'!$A$12:R$499,COLUMN('по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контима'!$A$12:L$499,COLUMN('по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контима'!$A$12:R$499,COLUMN('по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контима'!$A$12:R$499,COLUMN('по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контима'!$A$12:R$499,COLUMN('по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контима'!$A$12:R$499,COLUMN('по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контима'!$A$12:R$499,COLUMN('по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контима'!$A$12:R$499,COLUMN('по изворима и контима'!P:P),FALSE))</f>
        <v>0</v>
      </c>
    </row>
    <row r="508" spans="1:15" x14ac:dyDescent="0.25">
      <c r="A508">
        <f>+IF(ISBLANK('по изворима и контима'!D516)=TRUE,0,1)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контима'!$A$12:L$499,COLUMN('по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контима'!$A$12:R$499,COLUMN('по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контима'!$A$12:R$499,COLUMN('по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контима'!$A$12:R$499,COLUMN('по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контима'!$A$12:R$499,COLUMN('по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контима'!$A$12:R$499,COLUMN('по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контима'!$A$12:R$499,COLUMN('по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контима'!$A$12:L$499,COLUMN('по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контима'!$A$12:R$499,COLUMN('по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контима'!$A$12:R$499,COLUMN('по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контима'!$A$12:R$499,COLUMN('по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контима'!$A$12:R$499,COLUMN('по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контима'!$A$12:R$499,COLUMN('по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контима'!$A$12:R$499,COLUMN('по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контима'!$A$12:L$499,COLUMN('по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контима'!$A$12:R$499,COLUMN('по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контима'!$A$12:R$499,COLUMN('по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контима'!$A$12:R$499,COLUMN('по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контима'!$A$12:R$499,COLUMN('по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контима'!$A$12:R$499,COLUMN('по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контима'!$A$12:R$499,COLUMN('по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контима'!$A$12:L$499,COLUMN('по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контима'!$A$12:R$499,COLUMN('по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контима'!$A$12:R$499,COLUMN('по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контима'!$A$12:R$499,COLUMN('по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контима'!$A$12:R$499,COLUMN('по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контима'!$A$12:R$499,COLUMN('по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контима'!$A$12:R$499,COLUMN('по изворима и контима'!P:P),FALSE))</f>
        <v>0</v>
      </c>
    </row>
    <row r="536" spans="1:15" x14ac:dyDescent="0.25">
      <c r="A536">
        <f>+IF(ISBLANK('по изворима и контима'!D544)=TRUE,0,1)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контима'!$A$12:L$499,COLUMN('по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контима'!$A$12:R$499,COLUMN('по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контима'!$A$12:R$499,COLUMN('по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контима'!$A$12:R$499,COLUMN('по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контима'!$A$12:R$499,COLUMN('по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контима'!$A$12:R$499,COLUMN('по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контима'!$A$12:R$499,COLUMN('по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контима'!$A$12:L$499,COLUMN('по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контима'!$A$12:R$499,COLUMN('по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контима'!$A$12:R$499,COLUMN('по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контима'!$A$12:R$499,COLUMN('по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контима'!$A$12:R$499,COLUMN('по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контима'!$A$12:R$499,COLUMN('по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контима'!$A$12:R$499,COLUMN('по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контима'!$A$12:L$499,COLUMN('по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контима'!$A$12:R$499,COLUMN('по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контима'!$A$12:R$499,COLUMN('по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контима'!$A$12:R$499,COLUMN('по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контима'!$A$12:R$499,COLUMN('по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контима'!$A$12:R$499,COLUMN('по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контима'!$A$12:R$499,COLUMN('по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контима'!$A$12:L$499,COLUMN('по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контима'!$A$12:R$499,COLUMN('по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контима'!$A$12:R$499,COLUMN('по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контима'!$A$12:R$499,COLUMN('по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контима'!$A$12:R$499,COLUMN('по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контима'!$A$12:R$499,COLUMN('по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контима'!$A$12:R$499,COLUMN('по изворима и контима'!P:P),FALSE))</f>
        <v>0</v>
      </c>
    </row>
    <row r="564" spans="1:15" x14ac:dyDescent="0.25">
      <c r="A564">
        <f>+IF(ISBLANK('по изворима и контима'!D572)=TRUE,0,1)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контима'!$A$12:L$499,COLUMN('по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контима'!$A$12:R$499,COLUMN('по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контима'!$A$12:R$499,COLUMN('по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контима'!$A$12:R$499,COLUMN('по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контима'!$A$12:R$499,COLUMN('по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контима'!$A$12:R$499,COLUMN('по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контима'!$A$12:R$499,COLUMN('по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контима'!$A$12:L$499,COLUMN('по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контима'!$A$12:R$499,COLUMN('по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контима'!$A$12:R$499,COLUMN('по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контима'!$A$12:R$499,COLUMN('по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контима'!$A$12:R$499,COLUMN('по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контима'!$A$12:R$499,COLUMN('по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контима'!$A$12:R$499,COLUMN('по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контима'!$A$12:L$499,COLUMN('по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контима'!$A$12:R$499,COLUMN('по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контима'!$A$12:R$499,COLUMN('по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контима'!$A$12:R$499,COLUMN('по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контима'!$A$12:R$499,COLUMN('по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контима'!$A$12:R$499,COLUMN('по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контима'!$A$12:R$499,COLUMN('по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контима'!$A$12:L$499,COLUMN('по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контима'!$A$12:R$499,COLUMN('по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контима'!$A$12:R$499,COLUMN('по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контима'!$A$12:R$499,COLUMN('по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контима'!$A$12:R$499,COLUMN('по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контима'!$A$12:R$499,COLUMN('по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контима'!$A$12:R$499,COLUMN('по изворима и контима'!P:P),FALSE))</f>
        <v>0</v>
      </c>
    </row>
    <row r="592" spans="1:15" x14ac:dyDescent="0.25">
      <c r="A592">
        <f>+IF(ISBLANK('по изворима и контима'!D600)=TRUE,0,1)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контима'!$A$12:L$499,COLUMN('по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контима'!$A$12:R$499,COLUMN('по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контима'!$A$12:R$499,COLUMN('по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контима'!$A$12:R$499,COLUMN('по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контима'!$A$12:R$499,COLUMN('по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контима'!$A$12:R$499,COLUMN('по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контима'!$A$12:R$499,COLUMN('по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контима'!$A$12:L$499,COLUMN('по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контима'!$A$12:R$499,COLUMN('по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контима'!$A$12:R$499,COLUMN('по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контима'!$A$12:R$499,COLUMN('по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контима'!$A$12:R$499,COLUMN('по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контима'!$A$12:R$499,COLUMN('по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контима'!$A$12:R$499,COLUMN('по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контима'!$A$12:L$499,COLUMN('по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контима'!$A$12:R$499,COLUMN('по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контима'!$A$12:R$499,COLUMN('по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контима'!$A$12:R$499,COLUMN('по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контима'!$A$12:R$499,COLUMN('по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контима'!$A$12:R$499,COLUMN('по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контима'!$A$12:R$499,COLUMN('по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контима'!$A$12:L$499,COLUMN('по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контима'!$A$12:R$499,COLUMN('по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контима'!$A$12:R$499,COLUMN('по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контима'!$A$12:R$499,COLUMN('по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контима'!$A$12:R$499,COLUMN('по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контима'!$A$12:R$499,COLUMN('по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контима'!$A$12:R$499,COLUMN('по изворима и контима'!P:P),FALSE))</f>
        <v>0</v>
      </c>
    </row>
    <row r="620" spans="1:15" x14ac:dyDescent="0.25">
      <c r="A620">
        <f>+IF(ISBLANK('по изворима и контима'!D628)=TRUE,0,1)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контима'!$A$12:L$499,COLUMN('по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контима'!$A$12:R$499,COLUMN('по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контима'!$A$12:R$499,COLUMN('по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контима'!$A$12:R$499,COLUMN('по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контима'!$A$12:R$499,COLUMN('по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контима'!$A$12:R$499,COLUMN('по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контима'!$A$12:R$499,COLUMN('по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контима'!$A$12:L$499,COLUMN('по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контима'!$A$12:R$499,COLUMN('по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контима'!$A$12:R$499,COLUMN('по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контима'!$A$12:R$499,COLUMN('по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контима'!$A$12:R$499,COLUMN('по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контима'!$A$12:R$499,COLUMN('по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контима'!$A$12:R$499,COLUMN('по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контима'!$A$12:L$499,COLUMN('по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контима'!$A$12:R$499,COLUMN('по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контима'!$A$12:R$499,COLUMN('по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контима'!$A$12:R$499,COLUMN('по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контима'!$A$12:R$499,COLUMN('по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контима'!$A$12:R$499,COLUMN('по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контима'!$A$12:R$499,COLUMN('по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контима'!$A$12:L$499,COLUMN('по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контима'!$A$12:R$499,COLUMN('по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контима'!$A$12:R$499,COLUMN('по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контима'!$A$12:R$499,COLUMN('по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контима'!$A$12:R$499,COLUMN('по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контима'!$A$12:R$499,COLUMN('по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контима'!$A$12:R$499,COLUMN('по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  <c r="Q1" s="173"/>
    </row>
    <row r="2" spans="1:23" ht="18.75" thickBot="1" x14ac:dyDescent="0.25">
      <c r="A2" s="237" t="s">
        <v>779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9"/>
      <c r="Q2" s="174"/>
    </row>
    <row r="3" spans="1:23" ht="15" thickBot="1" x14ac:dyDescent="0.25">
      <c r="A3" s="233" t="s">
        <v>456</v>
      </c>
      <c r="B3" s="234"/>
      <c r="C3" s="234"/>
      <c r="D3" s="234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0"/>
      <c r="K4" s="166"/>
      <c r="L4" s="66"/>
    </row>
    <row r="5" spans="1:23" ht="15" thickBot="1" x14ac:dyDescent="0.25">
      <c r="A5" s="235"/>
      <c r="B5" s="236"/>
      <c r="C5" s="236"/>
      <c r="D5" s="236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596"/>
  <sheetViews>
    <sheetView showZeros="0" tabSelected="1" zoomScale="70" zoomScaleNormal="70" zoomScaleSheetLayoutView="70" workbookViewId="0">
      <pane xSplit="8" ySplit="11" topLeftCell="L12" activePane="bottomRight" state="frozen"/>
      <selection pane="topRight" activeCell="F1" sqref="F1"/>
      <selection pane="bottomLeft" activeCell="A13" sqref="A13"/>
      <selection pane="bottomRight" activeCell="G20" sqref="G20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18.710937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65" customWidth="1"/>
    <col min="26" max="26" width="12.42578125" style="65" customWidth="1"/>
    <col min="27" max="16384" width="9.140625" style="65"/>
  </cols>
  <sheetData>
    <row r="1" spans="1:26" ht="24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</row>
    <row r="2" spans="1:26" ht="18.75" customHeight="1" thickBot="1" x14ac:dyDescent="0.25">
      <c r="A2" s="228" t="s">
        <v>971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30"/>
    </row>
    <row r="3" spans="1:26" ht="15" thickBot="1" x14ac:dyDescent="0.25">
      <c r="A3" s="233" t="s">
        <v>818</v>
      </c>
      <c r="B3" s="234"/>
      <c r="C3" s="234"/>
      <c r="D3" s="234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6"/>
      <c r="K4" s="166"/>
      <c r="L4" s="66"/>
    </row>
    <row r="5" spans="1:26" ht="16.5" customHeight="1" thickBot="1" x14ac:dyDescent="0.25">
      <c r="A5" s="235"/>
      <c r="B5" s="236"/>
      <c r="C5" s="236"/>
      <c r="D5" s="236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71"/>
    </row>
    <row r="7" spans="1:26" ht="21.75" customHeight="1" thickBot="1" x14ac:dyDescent="0.25"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974</v>
      </c>
      <c r="M9" s="202" t="s">
        <v>778</v>
      </c>
      <c r="N9" s="202" t="s">
        <v>798</v>
      </c>
      <c r="O9" s="202" t="s">
        <v>979</v>
      </c>
      <c r="P9" s="202" t="s">
        <v>975</v>
      </c>
      <c r="Q9" s="202" t="s">
        <v>980</v>
      </c>
      <c r="R9" s="202" t="s">
        <v>981</v>
      </c>
      <c r="S9" s="202" t="s">
        <v>982</v>
      </c>
      <c r="T9" s="202" t="s">
        <v>983</v>
      </c>
      <c r="U9" s="202" t="s">
        <v>810</v>
      </c>
      <c r="V9" s="202" t="s">
        <v>984</v>
      </c>
      <c r="W9" s="206" t="s">
        <v>985</v>
      </c>
      <c r="X9" s="202" t="s">
        <v>986</v>
      </c>
      <c r="Y9" s="202" t="s">
        <v>987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988</v>
      </c>
      <c r="Y10" s="204" t="s">
        <v>989</v>
      </c>
      <c r="Z10" s="204" t="s">
        <v>990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27" customHeight="1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80"/>
      <c r="F12" s="180"/>
      <c r="G12" s="181"/>
      <c r="H12" s="182"/>
      <c r="I12" s="102"/>
      <c r="J12" s="103"/>
      <c r="K12" s="103"/>
      <c r="L12" s="103"/>
      <c r="M12" s="103"/>
      <c r="N12" s="103"/>
      <c r="O12" s="103"/>
      <c r="P12" s="103"/>
      <c r="Q12" s="189"/>
      <c r="R12" s="189"/>
      <c r="S12" s="200"/>
      <c r="T12" s="201"/>
      <c r="U12" s="201"/>
      <c r="V12" s="189"/>
      <c r="W12" s="189"/>
      <c r="X12" s="189"/>
      <c r="Y12" s="189"/>
      <c r="Z12" s="205"/>
    </row>
    <row r="13" spans="1:26" ht="27" customHeight="1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0">CONCATENATE(B13,RIGHT(CONCATENATE("0",A13),2))</f>
        <v>#N/A</v>
      </c>
      <c r="D13" s="168"/>
      <c r="E13" s="183"/>
      <c r="F13" s="183"/>
      <c r="G13" s="184" t="str">
        <f t="shared" ref="G13:G31" si="1">IF(ISBLANK(H13)=TRUE,"",+VALUE(LEFT(H13,3)))</f>
        <v/>
      </c>
      <c r="H13" s="185"/>
      <c r="I13" s="96"/>
      <c r="J13" s="97"/>
      <c r="K13" s="97"/>
      <c r="L13" s="97"/>
      <c r="M13" s="97"/>
      <c r="N13" s="97"/>
      <c r="O13" s="97"/>
      <c r="P13" s="97"/>
      <c r="Q13" s="189"/>
      <c r="R13" s="189"/>
      <c r="S13" s="200"/>
      <c r="T13" s="201"/>
      <c r="U13" s="201"/>
      <c r="V13" s="189"/>
      <c r="W13" s="189"/>
      <c r="X13" s="189"/>
      <c r="Y13" s="189"/>
      <c r="Z13" s="205"/>
    </row>
    <row r="14" spans="1:26" ht="27" customHeight="1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0"/>
        <v>#N/A</v>
      </c>
      <c r="D14" s="107"/>
      <c r="E14" s="180"/>
      <c r="F14" s="180"/>
      <c r="G14" s="181" t="str">
        <f t="shared" si="1"/>
        <v/>
      </c>
      <c r="H14" s="182"/>
      <c r="I14" s="102"/>
      <c r="J14" s="103"/>
      <c r="K14" s="103"/>
      <c r="L14" s="103"/>
      <c r="M14" s="103"/>
      <c r="N14" s="103"/>
      <c r="O14" s="103"/>
      <c r="P14" s="103"/>
      <c r="Q14" s="189"/>
      <c r="R14" s="189"/>
      <c r="S14" s="200"/>
      <c r="T14" s="201"/>
      <c r="U14" s="201"/>
      <c r="V14" s="189"/>
      <c r="W14" s="189"/>
      <c r="X14" s="189"/>
      <c r="Y14" s="189"/>
      <c r="Z14" s="205"/>
    </row>
    <row r="15" spans="1:26" ht="27" customHeight="1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0"/>
        <v>#N/A</v>
      </c>
      <c r="D15" s="58"/>
      <c r="E15" s="186"/>
      <c r="F15" s="186"/>
      <c r="G15" s="184" t="str">
        <f t="shared" si="1"/>
        <v/>
      </c>
      <c r="H15" s="185"/>
      <c r="I15" s="106"/>
      <c r="J15" s="178"/>
      <c r="K15" s="178"/>
      <c r="L15" s="97"/>
      <c r="M15" s="97"/>
      <c r="N15" s="97"/>
      <c r="O15" s="97"/>
      <c r="P15" s="97"/>
      <c r="Q15" s="189"/>
      <c r="R15" s="189"/>
      <c r="S15" s="200"/>
      <c r="T15" s="201"/>
      <c r="U15" s="201"/>
      <c r="V15" s="189"/>
      <c r="W15" s="189"/>
      <c r="X15" s="189"/>
      <c r="Y15" s="189"/>
      <c r="Z15" s="205"/>
    </row>
    <row r="16" spans="1:26" ht="27" customHeight="1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0"/>
        <v>#N/A</v>
      </c>
      <c r="D16" s="107"/>
      <c r="E16" s="187"/>
      <c r="F16" s="187"/>
      <c r="G16" s="181" t="str">
        <f t="shared" si="1"/>
        <v/>
      </c>
      <c r="H16" s="182"/>
      <c r="I16" s="101"/>
      <c r="J16" s="179"/>
      <c r="K16" s="179"/>
      <c r="L16" s="103"/>
      <c r="M16" s="103"/>
      <c r="N16" s="103"/>
      <c r="O16" s="103"/>
      <c r="P16" s="103"/>
      <c r="Q16" s="189"/>
      <c r="R16" s="189"/>
      <c r="S16" s="200"/>
      <c r="T16" s="201"/>
      <c r="U16" s="201"/>
      <c r="V16" s="189"/>
      <c r="W16" s="189"/>
      <c r="X16" s="189"/>
      <c r="Y16" s="189"/>
      <c r="Z16" s="205"/>
    </row>
    <row r="17" spans="1:26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0"/>
        <v>#N/A</v>
      </c>
      <c r="D17" s="58"/>
      <c r="E17" s="186"/>
      <c r="F17" s="186"/>
      <c r="G17" s="184" t="str">
        <f t="shared" si="1"/>
        <v/>
      </c>
      <c r="H17" s="185"/>
      <c r="I17" s="106"/>
      <c r="J17" s="178"/>
      <c r="K17" s="178"/>
      <c r="L17" s="97"/>
      <c r="M17" s="97"/>
      <c r="N17" s="97"/>
      <c r="O17" s="97"/>
      <c r="P17" s="97"/>
      <c r="Q17" s="189"/>
      <c r="R17" s="189"/>
      <c r="S17" s="200"/>
      <c r="T17" s="201"/>
      <c r="U17" s="201"/>
      <c r="V17" s="189"/>
      <c r="W17" s="189"/>
      <c r="X17" s="189"/>
      <c r="Y17" s="189"/>
      <c r="Z17" s="205"/>
    </row>
    <row r="18" spans="1:26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0"/>
        <v>#N/A</v>
      </c>
      <c r="D18" s="107"/>
      <c r="E18" s="187"/>
      <c r="F18" s="187"/>
      <c r="G18" s="181" t="str">
        <f t="shared" si="1"/>
        <v/>
      </c>
      <c r="H18" s="182"/>
      <c r="I18" s="101"/>
      <c r="J18" s="179"/>
      <c r="K18" s="179"/>
      <c r="L18" s="103"/>
      <c r="M18" s="103"/>
      <c r="N18" s="103"/>
      <c r="O18" s="103"/>
      <c r="P18" s="103"/>
      <c r="Q18" s="189"/>
      <c r="R18" s="189"/>
      <c r="S18" s="200"/>
      <c r="T18" s="201"/>
      <c r="U18" s="201"/>
      <c r="V18" s="189"/>
      <c r="W18" s="189"/>
      <c r="X18" s="189"/>
      <c r="Y18" s="189"/>
      <c r="Z18" s="205"/>
    </row>
    <row r="19" spans="1:26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0"/>
        <v>#N/A</v>
      </c>
      <c r="D19" s="58"/>
      <c r="E19" s="186"/>
      <c r="F19" s="186"/>
      <c r="G19" s="184" t="str">
        <f t="shared" si="1"/>
        <v/>
      </c>
      <c r="H19" s="185"/>
      <c r="I19" s="106"/>
      <c r="J19" s="178"/>
      <c r="K19" s="178"/>
      <c r="L19" s="97"/>
      <c r="M19" s="97"/>
      <c r="N19" s="97"/>
      <c r="O19" s="97"/>
      <c r="P19" s="97"/>
      <c r="Q19" s="189"/>
      <c r="R19" s="189"/>
      <c r="S19" s="200"/>
      <c r="T19" s="201"/>
      <c r="U19" s="201"/>
      <c r="V19" s="189"/>
      <c r="W19" s="189"/>
      <c r="X19" s="189"/>
      <c r="Y19" s="189"/>
      <c r="Z19" s="205"/>
    </row>
    <row r="20" spans="1:26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0"/>
        <v>#N/A</v>
      </c>
      <c r="D20" s="107"/>
      <c r="E20" s="187"/>
      <c r="F20" s="187"/>
      <c r="G20" s="181" t="str">
        <f t="shared" si="1"/>
        <v/>
      </c>
      <c r="H20" s="182"/>
      <c r="I20" s="101"/>
      <c r="J20" s="179"/>
      <c r="K20" s="179"/>
      <c r="L20" s="103"/>
      <c r="M20" s="103"/>
      <c r="N20" s="103"/>
      <c r="O20" s="103"/>
      <c r="P20" s="103"/>
      <c r="Q20" s="189"/>
      <c r="R20" s="189"/>
      <c r="S20" s="200"/>
      <c r="T20" s="201"/>
      <c r="U20" s="201"/>
      <c r="V20" s="189"/>
      <c r="W20" s="189"/>
      <c r="X20" s="189"/>
      <c r="Y20" s="189"/>
      <c r="Z20" s="205"/>
    </row>
    <row r="21" spans="1:26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0"/>
        <v>#N/A</v>
      </c>
      <c r="D21" s="58"/>
      <c r="E21" s="186"/>
      <c r="F21" s="186"/>
      <c r="G21" s="184" t="str">
        <f t="shared" si="1"/>
        <v/>
      </c>
      <c r="H21" s="185"/>
      <c r="I21" s="106"/>
      <c r="J21" s="178"/>
      <c r="K21" s="178"/>
      <c r="L21" s="97"/>
      <c r="M21" s="97"/>
      <c r="N21" s="97"/>
      <c r="O21" s="97"/>
      <c r="P21" s="97"/>
      <c r="Q21" s="189"/>
      <c r="R21" s="189"/>
      <c r="S21" s="200"/>
      <c r="T21" s="201"/>
      <c r="U21" s="201"/>
      <c r="V21" s="189"/>
      <c r="W21" s="189"/>
      <c r="X21" s="189"/>
      <c r="Y21" s="189"/>
      <c r="Z21" s="205"/>
    </row>
    <row r="22" spans="1:26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0"/>
        <v>#N/A</v>
      </c>
      <c r="D22" s="107"/>
      <c r="E22" s="187"/>
      <c r="F22" s="187"/>
      <c r="G22" s="181" t="str">
        <f t="shared" si="1"/>
        <v/>
      </c>
      <c r="H22" s="182"/>
      <c r="I22" s="101"/>
      <c r="J22" s="179"/>
      <c r="K22" s="179"/>
      <c r="L22" s="103"/>
      <c r="M22" s="103"/>
      <c r="N22" s="103"/>
      <c r="O22" s="103"/>
      <c r="P22" s="103"/>
      <c r="Q22" s="189"/>
      <c r="R22" s="189"/>
      <c r="S22" s="200"/>
      <c r="T22" s="201"/>
      <c r="U22" s="201"/>
      <c r="V22" s="189"/>
      <c r="W22" s="189"/>
      <c r="X22" s="189"/>
      <c r="Y22" s="189"/>
      <c r="Z22" s="205"/>
    </row>
    <row r="23" spans="1:26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0"/>
        <v>#N/A</v>
      </c>
      <c r="D23" s="98"/>
      <c r="E23" s="183"/>
      <c r="F23" s="183"/>
      <c r="G23" s="184" t="str">
        <f t="shared" si="1"/>
        <v/>
      </c>
      <c r="H23" s="185"/>
      <c r="I23" s="96"/>
      <c r="J23" s="97"/>
      <c r="K23" s="97"/>
      <c r="L23" s="97"/>
      <c r="M23" s="97"/>
      <c r="N23" s="97"/>
      <c r="O23" s="97"/>
      <c r="P23" s="97"/>
      <c r="Q23" s="189"/>
      <c r="R23" s="189"/>
      <c r="S23" s="200"/>
      <c r="T23" s="201"/>
      <c r="U23" s="201"/>
      <c r="V23" s="189"/>
      <c r="W23" s="189"/>
      <c r="X23" s="189"/>
      <c r="Y23" s="189"/>
      <c r="Z23" s="205"/>
    </row>
    <row r="24" spans="1:26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0"/>
        <v>#N/A</v>
      </c>
      <c r="D24" s="107"/>
      <c r="E24" s="180"/>
      <c r="F24" s="180"/>
      <c r="G24" s="181" t="str">
        <f t="shared" si="1"/>
        <v/>
      </c>
      <c r="H24" s="182"/>
      <c r="I24" s="102"/>
      <c r="J24" s="103"/>
      <c r="K24" s="103"/>
      <c r="L24" s="103"/>
      <c r="M24" s="103"/>
      <c r="N24" s="103"/>
      <c r="O24" s="103"/>
      <c r="P24" s="103"/>
      <c r="Q24" s="189"/>
      <c r="R24" s="189"/>
      <c r="S24" s="200"/>
      <c r="T24" s="201"/>
      <c r="U24" s="201"/>
      <c r="V24" s="189"/>
      <c r="W24" s="189"/>
      <c r="X24" s="189"/>
      <c r="Y24" s="189"/>
      <c r="Z24" s="205"/>
    </row>
    <row r="25" spans="1:26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0"/>
        <v>#N/A</v>
      </c>
      <c r="D25" s="98"/>
      <c r="E25" s="183"/>
      <c r="F25" s="183"/>
      <c r="G25" s="184" t="str">
        <f t="shared" si="1"/>
        <v/>
      </c>
      <c r="H25" s="185"/>
      <c r="I25" s="96"/>
      <c r="J25" s="97"/>
      <c r="K25" s="97"/>
      <c r="L25" s="97"/>
      <c r="M25" s="97"/>
      <c r="N25" s="97"/>
      <c r="O25" s="97"/>
      <c r="P25" s="97"/>
      <c r="Q25" s="189"/>
      <c r="R25" s="189"/>
      <c r="S25" s="200"/>
      <c r="T25" s="201"/>
      <c r="U25" s="201"/>
      <c r="V25" s="189"/>
      <c r="W25" s="189"/>
      <c r="X25" s="189"/>
      <c r="Y25" s="189"/>
      <c r="Z25" s="205"/>
    </row>
    <row r="26" spans="1:26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0"/>
        <v>#N/A</v>
      </c>
      <c r="D26" s="107"/>
      <c r="E26" s="180"/>
      <c r="F26" s="180"/>
      <c r="G26" s="181" t="str">
        <f t="shared" si="1"/>
        <v/>
      </c>
      <c r="H26" s="182"/>
      <c r="I26" s="102"/>
      <c r="J26" s="103"/>
      <c r="K26" s="103"/>
      <c r="L26" s="103"/>
      <c r="M26" s="103"/>
      <c r="N26" s="103"/>
      <c r="O26" s="103"/>
      <c r="P26" s="103"/>
      <c r="Q26" s="189"/>
      <c r="R26" s="189"/>
      <c r="S26" s="200"/>
      <c r="T26" s="201"/>
      <c r="U26" s="201"/>
      <c r="V26" s="189"/>
      <c r="W26" s="189"/>
      <c r="X26" s="189"/>
      <c r="Y26" s="189"/>
      <c r="Z26" s="205"/>
    </row>
    <row r="27" spans="1:26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0"/>
        <v>#N/A</v>
      </c>
      <c r="D27" s="98"/>
      <c r="E27" s="183"/>
      <c r="F27" s="183"/>
      <c r="G27" s="184" t="str">
        <f t="shared" si="1"/>
        <v/>
      </c>
      <c r="H27" s="185"/>
      <c r="I27" s="96"/>
      <c r="J27" s="97"/>
      <c r="K27" s="97"/>
      <c r="L27" s="97"/>
      <c r="M27" s="97"/>
      <c r="N27" s="97"/>
      <c r="O27" s="97"/>
      <c r="P27" s="97"/>
      <c r="Q27" s="189"/>
      <c r="R27" s="189"/>
      <c r="S27" s="200"/>
      <c r="T27" s="201"/>
      <c r="U27" s="201"/>
      <c r="V27" s="189"/>
      <c r="W27" s="189"/>
      <c r="X27" s="189"/>
      <c r="Y27" s="189"/>
      <c r="Z27" s="205"/>
    </row>
    <row r="28" spans="1:26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0"/>
        <v>#N/A</v>
      </c>
      <c r="D28" s="107"/>
      <c r="E28" s="180"/>
      <c r="F28" s="180"/>
      <c r="G28" s="181" t="str">
        <f t="shared" si="1"/>
        <v/>
      </c>
      <c r="H28" s="182"/>
      <c r="I28" s="102"/>
      <c r="J28" s="103"/>
      <c r="K28" s="103"/>
      <c r="L28" s="103"/>
      <c r="M28" s="103"/>
      <c r="N28" s="103"/>
      <c r="O28" s="103"/>
      <c r="P28" s="103"/>
      <c r="Q28" s="189"/>
      <c r="R28" s="189"/>
      <c r="S28" s="200"/>
      <c r="T28" s="201"/>
      <c r="U28" s="201"/>
      <c r="V28" s="189"/>
      <c r="W28" s="189"/>
      <c r="X28" s="189"/>
      <c r="Y28" s="189"/>
      <c r="Z28" s="205"/>
    </row>
    <row r="29" spans="1:26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0"/>
        <v>#N/A</v>
      </c>
      <c r="D29" s="98"/>
      <c r="E29" s="183"/>
      <c r="F29" s="183"/>
      <c r="G29" s="184" t="str">
        <f t="shared" si="1"/>
        <v/>
      </c>
      <c r="H29" s="185"/>
      <c r="I29" s="96"/>
      <c r="J29" s="97"/>
      <c r="K29" s="97"/>
      <c r="L29" s="97"/>
      <c r="M29" s="97"/>
      <c r="N29" s="97"/>
      <c r="O29" s="97"/>
      <c r="P29" s="97"/>
      <c r="Q29" s="189"/>
      <c r="R29" s="189"/>
      <c r="S29" s="200"/>
      <c r="T29" s="201"/>
      <c r="U29" s="201"/>
      <c r="V29" s="189"/>
      <c r="W29" s="189"/>
      <c r="X29" s="189"/>
      <c r="Y29" s="189"/>
      <c r="Z29" s="205"/>
    </row>
    <row r="30" spans="1:26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0"/>
        <v>#N/A</v>
      </c>
      <c r="D30" s="107"/>
      <c r="E30" s="180"/>
      <c r="F30" s="180"/>
      <c r="G30" s="181" t="str">
        <f t="shared" si="1"/>
        <v/>
      </c>
      <c r="H30" s="182"/>
      <c r="I30" s="102"/>
      <c r="J30" s="103"/>
      <c r="K30" s="103"/>
      <c r="L30" s="103"/>
      <c r="M30" s="103"/>
      <c r="N30" s="103"/>
      <c r="O30" s="103"/>
      <c r="P30" s="103"/>
      <c r="Q30" s="189"/>
      <c r="R30" s="189"/>
      <c r="S30" s="200"/>
      <c r="T30" s="201"/>
      <c r="U30" s="201"/>
      <c r="V30" s="189"/>
      <c r="W30" s="189"/>
      <c r="X30" s="189"/>
      <c r="Y30" s="189"/>
      <c r="Z30" s="205"/>
    </row>
    <row r="31" spans="1:26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0"/>
        <v>#N/A</v>
      </c>
      <c r="D31" s="98"/>
      <c r="E31" s="183"/>
      <c r="F31" s="183"/>
      <c r="G31" s="184" t="str">
        <f t="shared" si="1"/>
        <v/>
      </c>
      <c r="H31" s="185"/>
      <c r="I31" s="96"/>
      <c r="J31" s="97"/>
      <c r="K31" s="97"/>
      <c r="L31" s="97"/>
      <c r="M31" s="97"/>
      <c r="N31" s="97"/>
      <c r="O31" s="97"/>
      <c r="P31" s="97"/>
      <c r="Q31" s="189"/>
      <c r="R31" s="189"/>
      <c r="S31" s="200"/>
      <c r="T31" s="201"/>
      <c r="U31" s="201"/>
      <c r="V31" s="189"/>
      <c r="W31" s="189"/>
      <c r="X31" s="189"/>
      <c r="Y31" s="189"/>
      <c r="Z31" s="205"/>
    </row>
    <row r="32" spans="1:26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</row>
    <row r="33" spans="1:16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</row>
    <row r="34" spans="1:16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</row>
    <row r="35" spans="1:16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</row>
    <row r="36" spans="1:16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6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6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6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6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6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6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6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6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6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6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6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sheetProtection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>
      <formula1>Programi</formula1>
    </dataValidation>
  </dataValidations>
  <pageMargins left="0" right="0.118110236220472" top="0.48" bottom="0.39370078740157499" header="0.31496062992126" footer="0.31496062992126"/>
  <pageSetup paperSize="9" scale="32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14</vt:i4>
      </vt:variant>
      <vt:variant>
        <vt:lpstr>Imenovani opsezi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'по изворима и контима'!Naslovi_štampanja</vt:lpstr>
      <vt:lpstr>spisak!Oblast_štampanja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Anna Gutesa</cp:lastModifiedBy>
  <cp:lastPrinted>2017-11-29T10:56:13Z</cp:lastPrinted>
  <dcterms:created xsi:type="dcterms:W3CDTF">2010-07-07T09:12:55Z</dcterms:created>
  <dcterms:modified xsi:type="dcterms:W3CDTF">2017-11-29T10:56:22Z</dcterms:modified>
</cp:coreProperties>
</file>