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 OPŠTINA 2018\Budzet 2018\2. PRVI REBALANS\"/>
    </mc:Choice>
  </mc:AlternateContent>
  <bookViews>
    <workbookView xWindow="0" yWindow="0" windowWidth="28800" windowHeight="12210" activeTab="1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Titles" localSheetId="1">'по изворима и контима'!$9:$10</definedName>
    <definedName name="_xlnm.Print_Area" localSheetId="0">spisak!$A$1:$O$36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62913" calcMode="autoNoTable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C13" i="41" l="1"/>
  <c r="C14" i="41"/>
  <c r="C20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5" i="41" l="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C4" i="16" l="1"/>
  <c r="C4" i="4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312" i="37"/>
  <c r="L536" i="37"/>
  <c r="H88" i="37"/>
  <c r="L88" i="37"/>
  <c r="L229" i="37"/>
  <c r="L340" i="37"/>
  <c r="L564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O369" i="37" s="1"/>
  <c r="M368" i="37"/>
  <c r="A481" i="37"/>
  <c r="N481" i="37" s="1"/>
  <c r="M480" i="37"/>
  <c r="A593" i="37"/>
  <c r="G593" i="37" s="1"/>
  <c r="M592" i="37"/>
  <c r="L144" i="37"/>
  <c r="G172" i="37"/>
  <c r="G284" i="37"/>
  <c r="M88" i="37"/>
  <c r="M117" i="37"/>
  <c r="M200" i="37"/>
  <c r="M229" i="37"/>
  <c r="M312" i="37"/>
  <c r="M424" i="37"/>
  <c r="M453" i="37"/>
  <c r="M536" i="37"/>
  <c r="L537" i="37"/>
  <c r="H60" i="37"/>
  <c r="M60" i="37"/>
  <c r="M116" i="37"/>
  <c r="M172" i="37"/>
  <c r="M228" i="37"/>
  <c r="M284" i="37"/>
  <c r="M340" i="37"/>
  <c r="M396" i="37"/>
  <c r="M452" i="37"/>
  <c r="M508" i="37"/>
  <c r="M537" i="37"/>
  <c r="M564" i="37"/>
  <c r="M620" i="37"/>
  <c r="H200" i="37"/>
  <c r="H228" i="37"/>
  <c r="H229" i="37"/>
  <c r="H312" i="37"/>
  <c r="H340" i="37"/>
  <c r="H368" i="37"/>
  <c r="H396" i="37"/>
  <c r="H424" i="37"/>
  <c r="H425" i="37"/>
  <c r="H452" i="37"/>
  <c r="H453" i="37"/>
  <c r="H480" i="37"/>
  <c r="H508" i="37"/>
  <c r="H536" i="37"/>
  <c r="H564" i="37"/>
  <c r="H592" i="37"/>
  <c r="H620" i="37"/>
  <c r="G312" i="37"/>
  <c r="G340" i="37"/>
  <c r="G368" i="37"/>
  <c r="G396" i="37"/>
  <c r="G424" i="37"/>
  <c r="G452" i="37"/>
  <c r="G480" i="37"/>
  <c r="G508" i="37"/>
  <c r="G509" i="37"/>
  <c r="G536" i="37"/>
  <c r="G537" i="37"/>
  <c r="G564" i="37"/>
  <c r="G592" i="37"/>
  <c r="G620" i="37"/>
  <c r="H116" i="37"/>
  <c r="G88" i="37"/>
  <c r="G229" i="37"/>
  <c r="J60" i="37"/>
  <c r="J88" i="37"/>
  <c r="J116" i="37"/>
  <c r="J117" i="37"/>
  <c r="J144" i="37"/>
  <c r="J172" i="37"/>
  <c r="J200" i="37"/>
  <c r="J228" i="37"/>
  <c r="J256" i="37"/>
  <c r="J284" i="37"/>
  <c r="J285" i="37"/>
  <c r="J312" i="37"/>
  <c r="J313" i="37"/>
  <c r="J340" i="37"/>
  <c r="J368" i="37"/>
  <c r="J396" i="37"/>
  <c r="J424" i="37"/>
  <c r="J452" i="37"/>
  <c r="J453" i="37"/>
  <c r="J480" i="37"/>
  <c r="J508" i="37"/>
  <c r="J536" i="37"/>
  <c r="J564" i="37"/>
  <c r="J592" i="37"/>
  <c r="J620" i="37"/>
  <c r="G116" i="37"/>
  <c r="G200" i="37"/>
  <c r="G228" i="37"/>
  <c r="I60" i="37"/>
  <c r="I88" i="37"/>
  <c r="I116" i="37"/>
  <c r="I144" i="37"/>
  <c r="I172" i="37"/>
  <c r="I200" i="37"/>
  <c r="I228" i="37"/>
  <c r="I229" i="37"/>
  <c r="I256" i="37"/>
  <c r="I284" i="37"/>
  <c r="I312" i="37"/>
  <c r="I340" i="37"/>
  <c r="I368" i="37"/>
  <c r="I369" i="37"/>
  <c r="I396" i="37"/>
  <c r="I424" i="37"/>
  <c r="I452" i="37"/>
  <c r="I453" i="37"/>
  <c r="I480" i="37"/>
  <c r="I508" i="37"/>
  <c r="I536" i="37"/>
  <c r="I564" i="37"/>
  <c r="I592" i="37"/>
  <c r="I593" i="37"/>
  <c r="I620" i="37"/>
  <c r="A173" i="37"/>
  <c r="N173" i="37" s="1"/>
  <c r="A89" i="37"/>
  <c r="O117" i="37"/>
  <c r="O285" i="37"/>
  <c r="O341" i="37"/>
  <c r="O453" i="37"/>
  <c r="O537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O593" i="37" l="1"/>
  <c r="O229" i="37"/>
  <c r="I537" i="37"/>
  <c r="I313" i="37"/>
  <c r="J537" i="37"/>
  <c r="J229" i="37"/>
  <c r="G313" i="37"/>
  <c r="H509" i="37"/>
  <c r="H285" i="37"/>
  <c r="H117" i="37"/>
  <c r="M313" i="37"/>
  <c r="L313" i="37"/>
  <c r="O509" i="37"/>
  <c r="O313" i="37"/>
  <c r="I509" i="37"/>
  <c r="I285" i="37"/>
  <c r="I117" i="37"/>
  <c r="J509" i="37"/>
  <c r="G117" i="37"/>
  <c r="G453" i="37"/>
  <c r="G285" i="37"/>
  <c r="H537" i="37"/>
  <c r="H313" i="37"/>
  <c r="M509" i="37"/>
  <c r="M285" i="37"/>
  <c r="L117" i="37"/>
  <c r="L285" i="37"/>
  <c r="G425" i="37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B36" i="36" s="1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B6" i="36" s="1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17" i="36"/>
  <c r="B27" i="36"/>
  <c r="B35" i="36"/>
  <c r="F67" i="36"/>
  <c r="B67" i="36" s="1"/>
  <c r="B68" i="36"/>
  <c r="B71" i="36" l="1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C6" i="37"/>
  <c r="B8" i="36"/>
  <c r="F9" i="36"/>
  <c r="F31" i="36"/>
  <c r="B61" i="36"/>
  <c r="F62" i="36"/>
  <c r="B19" i="36"/>
  <c r="F20" i="36"/>
  <c r="B51" i="36"/>
  <c r="F52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B29" i="36" l="1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D7" i="37"/>
  <c r="F53" i="36"/>
  <c r="B52" i="36"/>
  <c r="F63" i="36"/>
  <c r="B63" i="36" s="1"/>
  <c r="B62" i="36"/>
  <c r="F10" i="36"/>
  <c r="B9" i="36"/>
  <c r="F32" i="36"/>
  <c r="B31" i="36"/>
  <c r="B20" i="36"/>
  <c r="F21" i="36"/>
  <c r="A8" i="37" l="1"/>
  <c r="N7" i="37"/>
  <c r="G7" i="37"/>
  <c r="F7" i="37"/>
  <c r="L7" i="37" s="1"/>
  <c r="M6" i="37"/>
  <c r="H7" i="37"/>
  <c r="J7" i="37"/>
  <c r="C7" i="37"/>
  <c r="O7" i="37"/>
  <c r="I7" i="37"/>
  <c r="E8" i="37"/>
  <c r="N8" i="37"/>
  <c r="B6" i="37"/>
  <c r="K6" i="37" s="1"/>
  <c r="A15" i="1"/>
  <c r="P14" i="1"/>
  <c r="B14" i="1"/>
  <c r="F41" i="36"/>
  <c r="B40" i="36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B11" i="37" l="1"/>
  <c r="E14" i="37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P6" i="41"/>
  <c r="O6" i="41"/>
  <c r="N6" i="41"/>
  <c r="M6" i="41"/>
  <c r="L6" i="41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Emilija Vukovic</author>
  </authors>
  <commentList>
    <comment ref="D9" authorId="0" shape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>
      <text>
        <r>
          <rPr>
            <sz val="9"/>
            <color indexed="81"/>
            <rFont val="Tahoma"/>
            <charset val="1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D9" authorId="0" shape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<sst xmlns="http://schemas.openxmlformats.org/spreadsheetml/2006/main" count="1252" uniqueCount="991">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</sst>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81A]dd/\ mmmm\ yyyy;@"/>
    <numFmt numFmtId="165" formatCode="[$-81A]d/\ mmmm\ yyyy;@"/>
  </numFmts>
  <fonts count="5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charset val="1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0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50" fillId="0" borderId="5" xfId="0" applyNumberFormat="1" applyFont="1" applyFill="1" applyBorder="1" applyAlignment="1" applyProtection="1">
      <alignment horizontal="right" vertical="center"/>
      <protection locked="0"/>
    </xf>
    <xf numFmtId="165" fontId="50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55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51" fillId="8" borderId="36" xfId="0" applyFont="1" applyFill="1" applyBorder="1" applyAlignment="1" applyProtection="1">
      <alignment horizontal="center" vertical="center"/>
    </xf>
    <xf numFmtId="0" fontId="51" fillId="8" borderId="41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</cellXfs>
  <cellStyles count="3">
    <cellStyle name="Normal 2" xfId="1"/>
    <cellStyle name="Normal_Sheet1" xfId="2"/>
    <cellStyle name="Normalan" xfId="0" builtinId="0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anislavsti\Local%20Settings\Temporary%20Internet%20Files\Content.Outlook\A50YUHGK\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U31" headerRowCount="0" totalsRowShown="0" headerRowDxfId="82" dataDxfId="81" tableBorderDxfId="80">
  <tableColumns count="21">
    <tableColumn id="1" name="Column1" headerRowDxfId="79" dataDxfId="78" headerRowCellStyle="Normal 2">
      <calculatedColumnFormula>A11+1</calculatedColumnFormula>
    </tableColumn>
    <tableColumn id="2" name="Column2" headerRowDxfId="77" dataDxfId="76" headerRowCellStyle="Normal 2">
      <calculatedColumnFormula>VLOOKUP(D12,spisak!$C$11:$D$30,2,FALSE)</calculatedColumnFormula>
    </tableColumn>
    <tableColumn id="18" name="Column3" headerRowDxfId="75" dataDxfId="74" headerRowCellStyle="Normal 2" dataCellStyle="Normal 2"/>
    <tableColumn id="7" name="Column7" headerRowDxfId="73" dataDxfId="72"/>
    <tableColumn id="3" name="Column4" headerRowDxfId="71" dataDxfId="70"/>
    <tableColumn id="4" name="Column5" headerRowDxfId="69" dataDxfId="68"/>
    <tableColumn id="8" name="Column8" headerRowDxfId="67" dataDxfId="66">
      <calculatedColumnFormula>IF(ISBLANK(H12)=TRUE,"",+VALUE(LEFT(H12,3)))</calculatedColumnFormula>
    </tableColumn>
    <tableColumn id="9" name="Column9" headerRowDxfId="65" dataDxfId="64"/>
    <tableColumn id="11" name="Column11" headerRowDxfId="63" dataDxfId="62"/>
    <tableColumn id="5" name="Column6" headerRowDxfId="61" dataDxfId="60"/>
    <tableColumn id="6" name="Column10" headerRowDxfId="59" dataDxfId="58"/>
    <tableColumn id="13" name="Column13" headerRowDxfId="57" dataDxfId="56"/>
    <tableColumn id="14" name="Column14" headerRowDxfId="55" dataDxfId="54"/>
    <tableColumn id="15" name="Column15" headerRowDxfId="53" dataDxfId="52"/>
    <tableColumn id="16" name="Column16" headerRowDxfId="51" dataDxfId="50"/>
    <tableColumn id="17" name="Column17" headerRowDxfId="49" dataDxfId="48"/>
    <tableColumn id="10" name="Column12" headerRowDxfId="47" dataDxfId="46"/>
    <tableColumn id="12" name="Column18" headerRowDxfId="45" dataDxfId="44"/>
    <tableColumn id="20" name="Column20" headerRowDxfId="43" dataDxfId="42"/>
    <tableColumn id="21" name="Column21" headerRowDxfId="41" dataDxfId="40"/>
    <tableColumn id="22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11" activePane="bottomRight" state="frozen"/>
      <selection pane="topRight" activeCell="Y1" sqref="Y1"/>
      <selection pane="bottomLeft" activeCell="A13" sqref="A13"/>
      <selection pane="bottomRight" activeCell="G21" sqref="G21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16" t="s">
        <v>642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/>
    </row>
    <row r="2" spans="1:29" ht="27" customHeight="1" x14ac:dyDescent="0.2">
      <c r="A2" s="219" t="s">
        <v>976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</row>
    <row r="3" spans="1:29" x14ac:dyDescent="0.2">
      <c r="A3" s="213" t="s">
        <v>818</v>
      </c>
      <c r="B3" s="214"/>
      <c r="C3" s="215"/>
      <c r="I3" s="66"/>
      <c r="J3" s="66"/>
      <c r="K3" s="66"/>
      <c r="L3" s="67"/>
      <c r="M3" s="67"/>
      <c r="N3" s="67"/>
    </row>
    <row r="4" spans="1:29" ht="19.5" customHeight="1" x14ac:dyDescent="0.2">
      <c r="A4" s="151"/>
      <c r="C4" s="222" t="str">
        <f>IF($A$4&gt;0,VLOOKUP(A4,sifarnik!A2:C252,2,FALSE),"")</f>
        <v/>
      </c>
      <c r="D4" s="223"/>
      <c r="E4" s="223"/>
      <c r="F4" s="223"/>
      <c r="G4" s="223"/>
      <c r="H4" s="223"/>
      <c r="I4" s="223"/>
      <c r="J4" s="223"/>
      <c r="K4" s="224"/>
      <c r="O4" s="83">
        <v>1</v>
      </c>
    </row>
    <row r="5" spans="1:29" ht="19.5" customHeight="1" thickBot="1" x14ac:dyDescent="0.25">
      <c r="A5" s="211"/>
      <c r="B5" s="212"/>
      <c r="C5" s="21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>
        <f t="shared" si="0"/>
        <v>0</v>
      </c>
      <c r="M6" s="85">
        <f t="shared" si="0"/>
        <v>0</v>
      </c>
      <c r="N6" s="85">
        <f t="shared" si="0"/>
        <v>0</v>
      </c>
      <c r="O6" s="85">
        <f t="shared" si="0"/>
        <v>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/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>
        <f>+SUMIF('по изворима и контима'!$D$12:$D$499,spisak!$C11,'по изворима и контима'!$M$12:$M$499)</f>
        <v>0</v>
      </c>
      <c r="M11" s="160">
        <f>+SUMIF('по изворима и контима'!$D$12:$D$499,spisak!$C11,'по изворима и контима'!$N$12:$N$499)</f>
        <v>0</v>
      </c>
      <c r="N11" s="160">
        <f>+SUMIF('по изворима и контима'!$D$12:$D$499,spisak!$C11,'по изворима и контима'!$O$12:$O$499)</f>
        <v>0</v>
      </c>
      <c r="O11" s="160">
        <f>+SUMIF('по изворима и контима'!$D$12:$D$499,spisak!$C11,'по изворима и контима'!$P$12:$P$499)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168"/>
      <c r="D12" s="167"/>
      <c r="E12" s="188"/>
      <c r="F12" s="188"/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>
        <f>+SUMIF('по изворима и контима'!$D$12:$D$499,spisak!$C12,'по изворима и контима'!$M$12:$M$499)</f>
        <v>0</v>
      </c>
      <c r="M12" s="160">
        <f>+SUMIF('по изворима и контима'!$D$12:$D$499,spisak!$C12,'по изворима и контима'!$N$12:$N$499)</f>
        <v>0</v>
      </c>
      <c r="N12" s="160">
        <f>+SUMIF('по изворима и контима'!$D$12:$D$499,spisak!$C12,'по изворима и контима'!$O$12:$O$499)</f>
        <v>0</v>
      </c>
      <c r="O12" s="160">
        <f>+SUMIF('по изворима и контима'!$D$12:$D$499,spisak!$C12,'по изворима и контима'!$P$12:$P$499)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168"/>
      <c r="D13" s="167"/>
      <c r="E13" s="188"/>
      <c r="F13" s="188"/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>
        <f>+SUMIF('по изворима и контима'!$D$12:$D$499,spisak!$C13,'по изворима и контима'!$M$12:$M$499)</f>
        <v>0</v>
      </c>
      <c r="M13" s="160">
        <f>+SUMIF('по изворима и контима'!$D$12:$D$499,spisak!$C13,'по изворима и контима'!$N$12:$N$499)</f>
        <v>0</v>
      </c>
      <c r="N13" s="160">
        <f>+SUMIF('по изворима и контима'!$D$12:$D$499,spisak!$C13,'по изворима и контима'!$O$12:$O$499)</f>
        <v>0</v>
      </c>
      <c r="O13" s="160">
        <f>+SUMIF('по изворима и контима'!$D$12:$D$499,spisak!$C13,'по изворима и контима'!$P$12:$P$499)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168"/>
      <c r="D14" s="167"/>
      <c r="E14" s="188"/>
      <c r="F14" s="188"/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>
        <f>+SUMIF('по изворима и контима'!$D$12:$D$499,spisak!$C14,'по изворима и контима'!$M$12:$M$499)</f>
        <v>0</v>
      </c>
      <c r="M14" s="160">
        <f>+SUMIF('по изворима и контима'!$D$12:$D$499,spisak!$C14,'по изворима и контима'!$N$12:$N$499)</f>
        <v>0</v>
      </c>
      <c r="N14" s="160">
        <f>+SUMIF('по изворима и контима'!$D$12:$D$499,spisak!$C14,'по изворима и контима'!$O$12:$O$499)</f>
        <v>0</v>
      </c>
      <c r="O14" s="160">
        <f>+SUMIF('по изворима и контима'!$D$12:$D$499,spisak!$C14,'по изворима и контима'!$P$12:$P$499)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168"/>
      <c r="D15" s="167"/>
      <c r="E15" s="188"/>
      <c r="F15" s="188"/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>
        <f>+SUMIF('по изворима и контима'!$D$12:$D$499,spisak!$C15,'по изворима и контима'!$M$12:$M$499)</f>
        <v>0</v>
      </c>
      <c r="M15" s="160">
        <f>+SUMIF('по изворима и контима'!$D$12:$D$499,spisak!$C15,'по изворима и контима'!$N$12:$N$499)</f>
        <v>0</v>
      </c>
      <c r="N15" s="160">
        <f>+SUMIF('по изворима и контима'!$D$12:$D$499,spisak!$C15,'по изворима и контима'!$O$12:$O$499)</f>
        <v>0</v>
      </c>
      <c r="O15" s="160">
        <f>+SUMIF('по изворима и контима'!$D$12:$D$499,spisak!$C15,'по изворима и контима'!$P$12:$P$499)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58"/>
      <c r="D16" s="167"/>
      <c r="E16" s="188"/>
      <c r="F16" s="188"/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>
        <f>+SUMIF('по изворима и контима'!$D$12:$D$499,spisak!$C16,'по изворима и контима'!$M$12:$M$499)</f>
        <v>0</v>
      </c>
      <c r="M16" s="160">
        <f>+SUMIF('по изворима и контима'!$D$12:$D$499,spisak!$C16,'по изворима и контима'!$N$12:$N$499)</f>
        <v>0</v>
      </c>
      <c r="N16" s="160">
        <f>+SUMIF('по изворима и контима'!$D$12:$D$499,spisak!$C16,'по изворима и контима'!$O$12:$O$499)</f>
        <v>0</v>
      </c>
      <c r="O16" s="160">
        <f>+SUMIF('по изворима и контима'!$D$12:$D$499,spisak!$C16,'по изворима и контима'!$P$12:$P$499)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58"/>
      <c r="D17" s="167"/>
      <c r="E17" s="188"/>
      <c r="F17" s="188"/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>
        <f>+SUMIF('по изворима и контима'!$D$12:$D$499,spisak!$C17,'по изворима и контима'!$M$12:$M$499)</f>
        <v>0</v>
      </c>
      <c r="M17" s="160">
        <f>+SUMIF('по изворима и контима'!$D$12:$D$499,spisak!$C17,'по изворима и контима'!$N$12:$N$499)</f>
        <v>0</v>
      </c>
      <c r="N17" s="160">
        <f>+SUMIF('по изворима и контима'!$D$12:$D$499,spisak!$C17,'по изворима и контима'!$O$12:$O$499)</f>
        <v>0</v>
      </c>
      <c r="O17" s="160">
        <f>+SUMIF('по изворима и контима'!$D$12:$D$499,spisak!$C17,'по изворима и контима'!$P$12:$P$499)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58"/>
      <c r="D18" s="167"/>
      <c r="E18" s="188"/>
      <c r="F18" s="188"/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>
        <f>+SUMIF('по изворима и контима'!$D$12:$D$499,spisak!$C18,'по изворима и контима'!$M$12:$M$499)</f>
        <v>0</v>
      </c>
      <c r="M18" s="160">
        <f>+SUMIF('по изворима и контима'!$D$12:$D$499,spisak!$C18,'по изворима и контима'!$N$12:$N$499)</f>
        <v>0</v>
      </c>
      <c r="N18" s="160">
        <f>+SUMIF('по изворима и контима'!$D$12:$D$499,spisak!$C18,'по изворима и контима'!$O$12:$O$499)</f>
        <v>0</v>
      </c>
      <c r="O18" s="160">
        <f>+SUMIF('по изворима и контима'!$D$12:$D$499,spisak!$C18,'по изворима и контима'!$P$12:$P$499)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58"/>
      <c r="D19" s="167"/>
      <c r="E19" s="188"/>
      <c r="F19" s="188"/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>
        <f>+SUMIF('по изворима и контима'!$D$12:$D$499,spisak!$C19,'по изворима и контима'!$M$12:$M$499)</f>
        <v>0</v>
      </c>
      <c r="M19" s="160">
        <f>+SUMIF('по изворима и контима'!$D$12:$D$499,spisak!$C19,'по изворима и контима'!$N$12:$N$499)</f>
        <v>0</v>
      </c>
      <c r="N19" s="160">
        <f>+SUMIF('по изворима и контима'!$D$12:$D$499,spisak!$C19,'по изворима и контима'!$O$12:$O$499)</f>
        <v>0</v>
      </c>
      <c r="O19" s="160">
        <f>+SUMIF('по изворима и контима'!$D$12:$D$499,spisak!$C19,'по изворима и контима'!$P$12:$P$499)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58"/>
      <c r="D20" s="167"/>
      <c r="E20" s="188"/>
      <c r="F20" s="188"/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>
        <f>+SUMIF('по изворима и контима'!$D$12:$D$499,spisak!$C20,'по изворима и контима'!$M$12:$M$499)</f>
        <v>0</v>
      </c>
      <c r="M20" s="160">
        <f>+SUMIF('по изворима и контима'!$D$12:$D$499,spisak!$C20,'по изворима и контима'!$N$12:$N$499)</f>
        <v>0</v>
      </c>
      <c r="N20" s="160">
        <f>+SUMIF('по изворима и контима'!$D$12:$D$499,spisak!$C20,'по изворима и контима'!$O$12:$O$499)</f>
        <v>0</v>
      </c>
      <c r="O20" s="160">
        <f>+SUMIF('по изворима и контима'!$D$12:$D$499,spisak!$C20,'по изворима и контима'!$P$12:$P$499)</f>
        <v>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58"/>
      <c r="D21" s="167"/>
      <c r="E21" s="188"/>
      <c r="F21" s="188"/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>
        <f>+SUMIF('по изворима и контима'!$D$12:$D$499,spisak!$C21,'по изворима и контима'!$M$12:$M$499)</f>
        <v>0</v>
      </c>
      <c r="M21" s="160">
        <f>+SUMIF('по изворима и контима'!$D$12:$D$499,spisak!$C21,'по изворима и контима'!$N$12:$N$499)</f>
        <v>0</v>
      </c>
      <c r="N21" s="160">
        <f>+SUMIF('по изворима и контима'!$D$12:$D$499,spisak!$C21,'по изворима и контима'!$O$12:$O$499)</f>
        <v>0</v>
      </c>
      <c r="O21" s="160">
        <f>+SUMIF('по изворима и контима'!$D$12:$D$499,spisak!$C21,'по изворима и контима'!$P$12:$P$499)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>
        <f>+SUMIF('по изворима и контима'!$D$12:$D$499,spisak!$C22,'по изворима и контима'!$M$12:$M$499)</f>
        <v>0</v>
      </c>
      <c r="M22" s="160">
        <f>+SUMIF('по изворима и контима'!$D$12:$D$499,spisak!$C22,'по изворима и контима'!$N$12:$N$499)</f>
        <v>0</v>
      </c>
      <c r="N22" s="160">
        <f>+SUMIF('по изворима и контима'!$D$12:$D$499,spisak!$C22,'по изворима и контима'!$O$12:$O$499)</f>
        <v>0</v>
      </c>
      <c r="O22" s="160">
        <f>+SUMIF('по изворима и контима'!$D$12:$D$499,spisak!$C22,'по изворима и контима'!$P$12:$P$499)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/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10" t="s">
        <v>677</v>
      </c>
      <c r="M35" s="210"/>
      <c r="N35" s="21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2">
        <f>IF(+SUM('по изворима и контима'!J12:P499)&lt;&gt;SUM(O4:O647),111,0)</f>
        <v>0</v>
      </c>
    </row>
    <row r="2" spans="1:18" ht="15.75" thickBot="1" x14ac:dyDescent="0.3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1">
        <f>IF(A4=0,0,+spisak!A$4)</f>
        <v>0</v>
      </c>
      <c r="D4">
        <f>IF(A4=0,0,+spisak!C$4)</f>
        <v>0</v>
      </c>
      <c r="E4" s="169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40">
        <f>+IF(A4=0,0,"do 2015")</f>
        <v>0</v>
      </c>
      <c r="O4" s="122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1">
        <f>IF(A5=0,0,+spisak!A$4)</f>
        <v>0</v>
      </c>
      <c r="D5">
        <f>IF(A5=0,0,+spisak!C$4)</f>
        <v>0</v>
      </c>
      <c r="E5" s="169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40">
        <f>+IF(A5=0,0,"2016-plan")</f>
        <v>0</v>
      </c>
      <c r="O5" s="122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1">
        <f>IF(A6=0,0,+spisak!A$4)</f>
        <v>0</v>
      </c>
      <c r="D6">
        <f>IF(A6=0,0,+spisak!C$4)</f>
        <v>0</v>
      </c>
      <c r="E6" s="169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40">
        <f>+IF(A6=0,0,"2016-procena")</f>
        <v>0</v>
      </c>
      <c r="O6" s="122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1">
        <f>IF(A7=0,0,+spisak!A$4)</f>
        <v>0</v>
      </c>
      <c r="D7">
        <f>IF(A7=0,0,+spisak!C$4)</f>
        <v>0</v>
      </c>
      <c r="E7" s="169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40">
        <f>+IF(A7=0,0,"2017")</f>
        <v>0</v>
      </c>
      <c r="O7" s="122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1">
        <f>IF(A8=0,0,+spisak!A$4)</f>
        <v>0</v>
      </c>
      <c r="D8">
        <f>IF(A8=0,0,+spisak!C$4)</f>
        <v>0</v>
      </c>
      <c r="E8" s="169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40">
        <f>+IF(A8=0,0,"2018")</f>
        <v>0</v>
      </c>
      <c r="O8" s="122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1">
        <f>IF(A9=0,0,+spisak!A$4)</f>
        <v>0</v>
      </c>
      <c r="D9">
        <f>IF(A9=0,0,+spisak!C$4)</f>
        <v>0</v>
      </c>
      <c r="E9" s="169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40">
        <f>+IF(A9=0,0,"2019")</f>
        <v>0</v>
      </c>
      <c r="O9" s="122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1">
        <f>IF(A10=0,0,+spisak!A$4)</f>
        <v>0</v>
      </c>
      <c r="D10">
        <f>IF(A10=0,0,+spisak!C$4)</f>
        <v>0</v>
      </c>
      <c r="E10" s="169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40">
        <f>+IF(A10=0,0,"nakon 2019")</f>
        <v>0</v>
      </c>
      <c r="O10" s="122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1">
        <f>IF(A11=0,0,+spisak!A$4)</f>
        <v>0</v>
      </c>
      <c r="D11">
        <f>IF(A11=0,0,+spisak!C$4)</f>
        <v>0</v>
      </c>
      <c r="E11" s="169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40">
        <f t="shared" ref="N11" si="2">+IF(A11=0,0,"do 2015")</f>
        <v>0</v>
      </c>
      <c r="O11" s="122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1">
        <f>IF(A12=0,0,+spisak!A$4)</f>
        <v>0</v>
      </c>
      <c r="D12">
        <f>IF(A12=0,0,+spisak!C$4)</f>
        <v>0</v>
      </c>
      <c r="E12" s="169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40">
        <f t="shared" ref="N12" si="3">+IF(A12=0,0,"2016-plan")</f>
        <v>0</v>
      </c>
      <c r="O12" s="122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1">
        <f>IF(A13=0,0,+spisak!A$4)</f>
        <v>0</v>
      </c>
      <c r="D13">
        <f>IF(A13=0,0,+spisak!C$4)</f>
        <v>0</v>
      </c>
      <c r="E13" s="169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40">
        <f t="shared" ref="N13" si="5">+IF(A13=0,0,"2016-procena")</f>
        <v>0</v>
      </c>
      <c r="O13" s="122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1">
        <f>IF(A14=0,0,+spisak!A$4)</f>
        <v>0</v>
      </c>
      <c r="D14">
        <f>IF(A14=0,0,+spisak!C$4)</f>
        <v>0</v>
      </c>
      <c r="E14" s="169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40">
        <f t="shared" ref="N14" si="6">+IF(A14=0,0,"2017")</f>
        <v>0</v>
      </c>
      <c r="O14" s="122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1">
        <f>IF(A15=0,0,+spisak!A$4)</f>
        <v>0</v>
      </c>
      <c r="D15">
        <f>IF(A15=0,0,+spisak!C$4)</f>
        <v>0</v>
      </c>
      <c r="E15" s="169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40">
        <f t="shared" ref="N15" si="7">+IF(A15=0,0,"2018")</f>
        <v>0</v>
      </c>
      <c r="O15" s="122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1">
        <f>IF(A16=0,0,+spisak!A$4)</f>
        <v>0</v>
      </c>
      <c r="D16">
        <f>IF(A16=0,0,+spisak!C$4)</f>
        <v>0</v>
      </c>
      <c r="E16" s="169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40">
        <f t="shared" ref="N16" si="8">+IF(A16=0,0,"2019")</f>
        <v>0</v>
      </c>
      <c r="O16" s="122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1">
        <f>IF(A17=0,0,+spisak!A$4)</f>
        <v>0</v>
      </c>
      <c r="D17">
        <f>IF(A17=0,0,+spisak!C$4)</f>
        <v>0</v>
      </c>
      <c r="E17" s="169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40">
        <f t="shared" ref="N17" si="9">+IF(A17=0,0,"nakon 2019")</f>
        <v>0</v>
      </c>
      <c r="O17" s="122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1">
        <f>IF(A18=0,0,+spisak!A$4)</f>
        <v>0</v>
      </c>
      <c r="D18">
        <f>IF(A18=0,0,+spisak!C$4)</f>
        <v>0</v>
      </c>
      <c r="E18" s="169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40">
        <f t="shared" ref="N18" si="10">+IF(A18=0,0,"do 2015")</f>
        <v>0</v>
      </c>
      <c r="O18" s="122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1">
        <f>IF(A19=0,0,+spisak!A$4)</f>
        <v>0</v>
      </c>
      <c r="D19">
        <f>IF(A19=0,0,+spisak!C$4)</f>
        <v>0</v>
      </c>
      <c r="E19" s="169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40">
        <f t="shared" ref="N19" si="11">+IF(A19=0,0,"2016-plan")</f>
        <v>0</v>
      </c>
      <c r="O19" s="122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1">
        <f>IF(A20=0,0,+spisak!A$4)</f>
        <v>0</v>
      </c>
      <c r="D20">
        <f>IF(A20=0,0,+spisak!C$4)</f>
        <v>0</v>
      </c>
      <c r="E20" s="169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40">
        <f t="shared" ref="N20" si="12">+IF(A20=0,0,"2016-procena")</f>
        <v>0</v>
      </c>
      <c r="O20" s="122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1">
        <f>IF(A21=0,0,+spisak!A$4)</f>
        <v>0</v>
      </c>
      <c r="D21">
        <f>IF(A21=0,0,+spisak!C$4)</f>
        <v>0</v>
      </c>
      <c r="E21" s="169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40">
        <f t="shared" ref="N21" si="13">+IF(A21=0,0,"2017")</f>
        <v>0</v>
      </c>
      <c r="O21" s="122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1">
        <f>IF(A22=0,0,+spisak!A$4)</f>
        <v>0</v>
      </c>
      <c r="D22">
        <f>IF(A22=0,0,+spisak!C$4)</f>
        <v>0</v>
      </c>
      <c r="E22" s="169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40">
        <f t="shared" ref="N22" si="14">+IF(A22=0,0,"2018")</f>
        <v>0</v>
      </c>
      <c r="O22" s="122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1">
        <f>IF(A23=0,0,+spisak!A$4)</f>
        <v>0</v>
      </c>
      <c r="D23">
        <f>IF(A23=0,0,+spisak!C$4)</f>
        <v>0</v>
      </c>
      <c r="E23" s="169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40">
        <f t="shared" ref="N23" si="15">+IF(A23=0,0,"2019")</f>
        <v>0</v>
      </c>
      <c r="O23" s="122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1">
        <f>IF(A24=0,0,+spisak!A$4)</f>
        <v>0</v>
      </c>
      <c r="D24">
        <f>IF(A24=0,0,+spisak!C$4)</f>
        <v>0</v>
      </c>
      <c r="E24" s="169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40">
        <f t="shared" ref="N24" si="16">+IF(A24=0,0,"nakon 2019")</f>
        <v>0</v>
      </c>
      <c r="O24" s="122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1">
        <f>IF(A25=0,0,+spisak!A$4)</f>
        <v>0</v>
      </c>
      <c r="D25">
        <f>IF(A25=0,0,+spisak!C$4)</f>
        <v>0</v>
      </c>
      <c r="E25" s="169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40">
        <f t="shared" ref="N25" si="17">+IF(A25=0,0,"do 2015")</f>
        <v>0</v>
      </c>
      <c r="O25" s="122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1">
        <f>IF(A26=0,0,+spisak!A$4)</f>
        <v>0</v>
      </c>
      <c r="D26">
        <f>IF(A26=0,0,+spisak!C$4)</f>
        <v>0</v>
      </c>
      <c r="E26" s="169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40">
        <f t="shared" ref="N26" si="19">+IF(A26=0,0,"2016-plan")</f>
        <v>0</v>
      </c>
      <c r="O26" s="122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1">
        <f>IF(A27=0,0,+spisak!A$4)</f>
        <v>0</v>
      </c>
      <c r="D27">
        <f>IF(A27=0,0,+spisak!C$4)</f>
        <v>0</v>
      </c>
      <c r="E27" s="169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40">
        <f t="shared" ref="N27" si="20">+IF(A27=0,0,"2016-procena")</f>
        <v>0</v>
      </c>
      <c r="O27" s="122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1">
        <f>IF(A28=0,0,+spisak!A$4)</f>
        <v>0</v>
      </c>
      <c r="D28">
        <f>IF(A28=0,0,+spisak!C$4)</f>
        <v>0</v>
      </c>
      <c r="E28" s="169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40">
        <f t="shared" ref="N28" si="21">+IF(A28=0,0,"2017")</f>
        <v>0</v>
      </c>
      <c r="O28" s="122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1">
        <f>IF(A29=0,0,+spisak!A$4)</f>
        <v>0</v>
      </c>
      <c r="D29">
        <f>IF(A29=0,0,+spisak!C$4)</f>
        <v>0</v>
      </c>
      <c r="E29" s="169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40">
        <f t="shared" ref="N29" si="22">+IF(A29=0,0,"2018")</f>
        <v>0</v>
      </c>
      <c r="O29" s="122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1">
        <f>IF(A30=0,0,+spisak!A$4)</f>
        <v>0</v>
      </c>
      <c r="D30">
        <f>IF(A30=0,0,+spisak!C$4)</f>
        <v>0</v>
      </c>
      <c r="E30" s="169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40">
        <f t="shared" ref="N30" si="23">+IF(A30=0,0,"2019")</f>
        <v>0</v>
      </c>
      <c r="O30" s="122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1">
        <f>IF(A31=0,0,+spisak!A$4)</f>
        <v>0</v>
      </c>
      <c r="D31">
        <f>IF(A31=0,0,+spisak!C$4)</f>
        <v>0</v>
      </c>
      <c r="E31" s="169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40">
        <f t="shared" ref="N31" si="24">+IF(A31=0,0,"nakon 2019")</f>
        <v>0</v>
      </c>
      <c r="O31" s="122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1">
        <f>IF(A32=0,0,+spisak!A$4)</f>
        <v>0</v>
      </c>
      <c r="D32">
        <f>IF(A32=0,0,+spisak!C$4)</f>
        <v>0</v>
      </c>
      <c r="E32" s="169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40">
        <f t="shared" ref="N32" si="26">+IF(A32=0,0,"do 2015")</f>
        <v>0</v>
      </c>
      <c r="O32" s="122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1">
        <f>IF(A33=0,0,+spisak!A$4)</f>
        <v>0</v>
      </c>
      <c r="D33">
        <f>IF(A33=0,0,+spisak!C$4)</f>
        <v>0</v>
      </c>
      <c r="E33" s="169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40">
        <f t="shared" ref="N33" si="28">+IF(A33=0,0,"2016-plan")</f>
        <v>0</v>
      </c>
      <c r="O33" s="122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1">
        <f>IF(A34=0,0,+spisak!A$4)</f>
        <v>0</v>
      </c>
      <c r="D34">
        <f>IF(A34=0,0,+spisak!C$4)</f>
        <v>0</v>
      </c>
      <c r="E34" s="169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40">
        <f t="shared" ref="N34" si="29">+IF(A34=0,0,"2016-procena")</f>
        <v>0</v>
      </c>
      <c r="O34" s="122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1">
        <f>IF(A35=0,0,+spisak!A$4)</f>
        <v>0</v>
      </c>
      <c r="D35">
        <f>IF(A35=0,0,+spisak!C$4)</f>
        <v>0</v>
      </c>
      <c r="E35" s="169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40">
        <f t="shared" ref="N35" si="30">+IF(A35=0,0,"2017")</f>
        <v>0</v>
      </c>
      <c r="O35" s="122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1">
        <f>IF(A36=0,0,+spisak!A$4)</f>
        <v>0</v>
      </c>
      <c r="D36">
        <f>IF(A36=0,0,+spisak!C$4)</f>
        <v>0</v>
      </c>
      <c r="E36" s="169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40">
        <f t="shared" ref="N36" si="31">+IF(A36=0,0,"2018")</f>
        <v>0</v>
      </c>
      <c r="O36" s="122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1">
        <f>IF(A37=0,0,+spisak!A$4)</f>
        <v>0</v>
      </c>
      <c r="D37">
        <f>IF(A37=0,0,+spisak!C$4)</f>
        <v>0</v>
      </c>
      <c r="E37" s="169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40">
        <f t="shared" ref="N37" si="32">+IF(A37=0,0,"2019")</f>
        <v>0</v>
      </c>
      <c r="O37" s="122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1">
        <f>IF(A38=0,0,+spisak!A$4)</f>
        <v>0</v>
      </c>
      <c r="D38">
        <f>IF(A38=0,0,+spisak!C$4)</f>
        <v>0</v>
      </c>
      <c r="E38" s="169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40">
        <f t="shared" ref="N38" si="33">+IF(A38=0,0,"nakon 2019")</f>
        <v>0</v>
      </c>
      <c r="O38" s="122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1">
        <f>IF(A39=0,0,+spisak!A$4)</f>
        <v>0</v>
      </c>
      <c r="D39">
        <f>IF(A39=0,0,+spisak!C$4)</f>
        <v>0</v>
      </c>
      <c r="E39" s="169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40">
        <f t="shared" ref="N39" si="34">+IF(A39=0,0,"do 2015")</f>
        <v>0</v>
      </c>
      <c r="O39" s="122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1">
        <f>IF(A40=0,0,+spisak!A$4)</f>
        <v>0</v>
      </c>
      <c r="D40">
        <f>IF(A40=0,0,+spisak!C$4)</f>
        <v>0</v>
      </c>
      <c r="E40" s="169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40">
        <f t="shared" ref="N40" si="36">+IF(A40=0,0,"2016-plan")</f>
        <v>0</v>
      </c>
      <c r="O40" s="122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1">
        <f>IF(A41=0,0,+spisak!A$4)</f>
        <v>0</v>
      </c>
      <c r="D41">
        <f>IF(A41=0,0,+spisak!C$4)</f>
        <v>0</v>
      </c>
      <c r="E41" s="169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40">
        <f t="shared" ref="N41" si="37">+IF(A41=0,0,"2016-procena")</f>
        <v>0</v>
      </c>
      <c r="O41" s="122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1">
        <f>IF(A42=0,0,+spisak!A$4)</f>
        <v>0</v>
      </c>
      <c r="D42">
        <f>IF(A42=0,0,+spisak!C$4)</f>
        <v>0</v>
      </c>
      <c r="E42" s="169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40">
        <f t="shared" ref="N42" si="38">+IF(A42=0,0,"2017")</f>
        <v>0</v>
      </c>
      <c r="O42" s="122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1">
        <f>IF(A43=0,0,+spisak!A$4)</f>
        <v>0</v>
      </c>
      <c r="D43">
        <f>IF(A43=0,0,+spisak!C$4)</f>
        <v>0</v>
      </c>
      <c r="E43" s="169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40">
        <f t="shared" ref="N43" si="39">+IF(A43=0,0,"2018")</f>
        <v>0</v>
      </c>
      <c r="O43" s="122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1">
        <f>IF(A44=0,0,+spisak!A$4)</f>
        <v>0</v>
      </c>
      <c r="D44">
        <f>IF(A44=0,0,+spisak!C$4)</f>
        <v>0</v>
      </c>
      <c r="E44" s="169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40">
        <f t="shared" ref="N44" si="40">+IF(A44=0,0,"2019")</f>
        <v>0</v>
      </c>
      <c r="O44" s="122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1">
        <f>IF(A45=0,0,+spisak!A$4)</f>
        <v>0</v>
      </c>
      <c r="D45">
        <f>IF(A45=0,0,+spisak!C$4)</f>
        <v>0</v>
      </c>
      <c r="E45" s="169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40">
        <f t="shared" ref="N45" si="41">+IF(A45=0,0,"nakon 2019")</f>
        <v>0</v>
      </c>
      <c r="O45" s="122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1">
        <f>IF(A46=0,0,+spisak!A$4)</f>
        <v>0</v>
      </c>
      <c r="D46">
        <f>IF(A46=0,0,+spisak!C$4)</f>
        <v>0</v>
      </c>
      <c r="E46" s="169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40">
        <f t="shared" ref="N46" si="42">+IF(A46=0,0,"do 2015")</f>
        <v>0</v>
      </c>
      <c r="O46" s="122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1">
        <f>IF(A47=0,0,+spisak!A$4)</f>
        <v>0</v>
      </c>
      <c r="D47">
        <f>IF(A47=0,0,+spisak!C$4)</f>
        <v>0</v>
      </c>
      <c r="E47" s="169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40">
        <f t="shared" ref="N47" si="44">+IF(A47=0,0,"2016-plan")</f>
        <v>0</v>
      </c>
      <c r="O47" s="122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1">
        <f>IF(A48=0,0,+spisak!A$4)</f>
        <v>0</v>
      </c>
      <c r="D48">
        <f>IF(A48=0,0,+spisak!C$4)</f>
        <v>0</v>
      </c>
      <c r="E48" s="169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40">
        <f t="shared" ref="N48" si="45">+IF(A48=0,0,"2016-procena")</f>
        <v>0</v>
      </c>
      <c r="O48" s="122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1">
        <f>IF(A49=0,0,+spisak!A$4)</f>
        <v>0</v>
      </c>
      <c r="D49">
        <f>IF(A49=0,0,+spisak!C$4)</f>
        <v>0</v>
      </c>
      <c r="E49" s="169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40">
        <f t="shared" ref="N49" si="46">+IF(A49=0,0,"2017")</f>
        <v>0</v>
      </c>
      <c r="O49" s="122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1">
        <f>IF(A50=0,0,+spisak!A$4)</f>
        <v>0</v>
      </c>
      <c r="D50">
        <f>IF(A50=0,0,+spisak!C$4)</f>
        <v>0</v>
      </c>
      <c r="E50" s="169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40">
        <f t="shared" ref="N50" si="47">+IF(A50=0,0,"2018")</f>
        <v>0</v>
      </c>
      <c r="O50" s="122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1">
        <f>IF(A51=0,0,+spisak!A$4)</f>
        <v>0</v>
      </c>
      <c r="D51">
        <f>IF(A51=0,0,+spisak!C$4)</f>
        <v>0</v>
      </c>
      <c r="E51" s="169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40">
        <f t="shared" ref="N51" si="48">+IF(A51=0,0,"2019")</f>
        <v>0</v>
      </c>
      <c r="O51" s="122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1">
        <f>IF(A52=0,0,+spisak!A$4)</f>
        <v>0</v>
      </c>
      <c r="D52">
        <f>IF(A52=0,0,+spisak!C$4)</f>
        <v>0</v>
      </c>
      <c r="E52" s="169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40">
        <f t="shared" ref="N52" si="49">+IF(A52=0,0,"nakon 2019")</f>
        <v>0</v>
      </c>
      <c r="O52" s="122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1">
        <f>IF(A53=0,0,+spisak!A$4)</f>
        <v>0</v>
      </c>
      <c r="D53">
        <f>IF(A53=0,0,+spisak!C$4)</f>
        <v>0</v>
      </c>
      <c r="E53" s="169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40">
        <f t="shared" ref="N53" si="50">+IF(A53=0,0,"do 2015")</f>
        <v>0</v>
      </c>
      <c r="O53" s="122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1">
        <f>IF(A54=0,0,+spisak!A$4)</f>
        <v>0</v>
      </c>
      <c r="D54">
        <f>IF(A54=0,0,+spisak!C$4)</f>
        <v>0</v>
      </c>
      <c r="E54" s="169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40">
        <f t="shared" ref="N54" si="52">+IF(A54=0,0,"2016-plan")</f>
        <v>0</v>
      </c>
      <c r="O54" s="122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1">
        <f>IF(A55=0,0,+spisak!A$4)</f>
        <v>0</v>
      </c>
      <c r="D55">
        <f>IF(A55=0,0,+spisak!C$4)</f>
        <v>0</v>
      </c>
      <c r="E55" s="169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40">
        <f t="shared" ref="N55" si="53">+IF(A55=0,0,"2016-procena")</f>
        <v>0</v>
      </c>
      <c r="O55" s="122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1">
        <f>IF(A56=0,0,+spisak!A$4)</f>
        <v>0</v>
      </c>
      <c r="D56">
        <f>IF(A56=0,0,+spisak!C$4)</f>
        <v>0</v>
      </c>
      <c r="E56" s="169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40">
        <f t="shared" ref="N56" si="54">+IF(A56=0,0,"2017")</f>
        <v>0</v>
      </c>
      <c r="O56" s="122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1">
        <f>IF(A57=0,0,+spisak!A$4)</f>
        <v>0</v>
      </c>
      <c r="D57">
        <f>IF(A57=0,0,+spisak!C$4)</f>
        <v>0</v>
      </c>
      <c r="E57" s="169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40">
        <f t="shared" ref="N57" si="55">+IF(A57=0,0,"2018")</f>
        <v>0</v>
      </c>
      <c r="O57" s="122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1">
        <f>IF(A58=0,0,+spisak!A$4)</f>
        <v>0</v>
      </c>
      <c r="D58">
        <f>IF(A58=0,0,+spisak!C$4)</f>
        <v>0</v>
      </c>
      <c r="E58" s="169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40">
        <f t="shared" ref="N58" si="56">+IF(A58=0,0,"2019")</f>
        <v>0</v>
      </c>
      <c r="O58" s="122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1">
        <f>IF(A59=0,0,+spisak!A$4)</f>
        <v>0</v>
      </c>
      <c r="D59">
        <f>IF(A59=0,0,+spisak!C$4)</f>
        <v>0</v>
      </c>
      <c r="E59" s="169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40">
        <f t="shared" ref="N59" si="57">+IF(A59=0,0,"nakon 2019")</f>
        <v>0</v>
      </c>
      <c r="O59" s="122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1">
        <f>IF(A67=0,0,+spisak!A$4)</f>
        <v>0</v>
      </c>
      <c r="D67">
        <f>IF(A67=0,0,+spisak!C$4)</f>
        <v>0</v>
      </c>
      <c r="E67" s="169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40">
        <f t="shared" ref="N67" si="66">+IF(A67=0,0,"do 2015")</f>
        <v>0</v>
      </c>
      <c r="O67" s="122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1">
        <f>IF(A68=0,0,+spisak!A$4)</f>
        <v>0</v>
      </c>
      <c r="D68">
        <f>IF(A68=0,0,+spisak!C$4)</f>
        <v>0</v>
      </c>
      <c r="E68" s="169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40">
        <f t="shared" ref="N68" si="67">+IF(A68=0,0,"2016-plan")</f>
        <v>0</v>
      </c>
      <c r="O68" s="122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1">
        <f>IF(A69=0,0,+spisak!A$4)</f>
        <v>0</v>
      </c>
      <c r="D69">
        <f>IF(A69=0,0,+spisak!C$4)</f>
        <v>0</v>
      </c>
      <c r="E69" s="169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40">
        <f t="shared" ref="N69" si="69">+IF(A69=0,0,"2016-procena")</f>
        <v>0</v>
      </c>
      <c r="O69" s="122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1">
        <f>IF(A70=0,0,+spisak!A$4)</f>
        <v>0</v>
      </c>
      <c r="D70">
        <f>IF(A70=0,0,+spisak!C$4)</f>
        <v>0</v>
      </c>
      <c r="E70" s="169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40">
        <f t="shared" ref="N70" si="70">+IF(A70=0,0,"2017")</f>
        <v>0</v>
      </c>
      <c r="O70" s="122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1">
        <f>IF(A71=0,0,+spisak!A$4)</f>
        <v>0</v>
      </c>
      <c r="D71">
        <f>IF(A71=0,0,+spisak!C$4)</f>
        <v>0</v>
      </c>
      <c r="E71" s="169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40">
        <f t="shared" ref="N71" si="71">+IF(A71=0,0,"2018")</f>
        <v>0</v>
      </c>
      <c r="O71" s="122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1">
        <f>IF(A72=0,0,+spisak!A$4)</f>
        <v>0</v>
      </c>
      <c r="D72">
        <f>IF(A72=0,0,+spisak!C$4)</f>
        <v>0</v>
      </c>
      <c r="E72" s="169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40">
        <f t="shared" ref="N72" si="73">+IF(A72=0,0,"2019")</f>
        <v>0</v>
      </c>
      <c r="O72" s="122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1">
        <f>IF(A73=0,0,+spisak!A$4)</f>
        <v>0</v>
      </c>
      <c r="D73">
        <f>IF(A73=0,0,+spisak!C$4)</f>
        <v>0</v>
      </c>
      <c r="E73" s="169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40">
        <f t="shared" ref="N73" si="74">+IF(A73=0,0,"nakon 2019")</f>
        <v>0</v>
      </c>
      <c r="O73" s="122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  <c r="Q1" s="173"/>
    </row>
    <row r="2" spans="1:23" ht="18.75" thickBot="1" x14ac:dyDescent="0.25">
      <c r="A2" s="237" t="s">
        <v>779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174"/>
    </row>
    <row r="3" spans="1:23" ht="15" thickBot="1" x14ac:dyDescent="0.25">
      <c r="A3" s="233" t="s">
        <v>456</v>
      </c>
      <c r="B3" s="234"/>
      <c r="C3" s="234"/>
      <c r="D3" s="234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0"/>
      <c r="K4" s="166"/>
      <c r="L4" s="66"/>
    </row>
    <row r="5" spans="1:23" ht="15" thickBot="1" x14ac:dyDescent="0.25">
      <c r="A5" s="235"/>
      <c r="B5" s="236"/>
      <c r="C5" s="236"/>
      <c r="D5" s="236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596"/>
  <sheetViews>
    <sheetView showZeros="0" tabSelected="1" zoomScale="70" zoomScaleNormal="70" zoomScaleSheetLayoutView="70" workbookViewId="0">
      <pane xSplit="8" ySplit="11" topLeftCell="L12" activePane="bottomRight" state="frozen"/>
      <selection pane="topRight" activeCell="F1" sqref="F1"/>
      <selection pane="bottomLeft" activeCell="A13" sqref="A13"/>
      <selection pane="bottomRight" activeCell="G20" sqref="G20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</row>
    <row r="2" spans="1:26" ht="18.75" customHeight="1" thickBot="1" x14ac:dyDescent="0.25">
      <c r="A2" s="228" t="s">
        <v>971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30"/>
    </row>
    <row r="3" spans="1:26" ht="15" thickBot="1" x14ac:dyDescent="0.25">
      <c r="A3" s="233" t="s">
        <v>818</v>
      </c>
      <c r="B3" s="234"/>
      <c r="C3" s="234"/>
      <c r="D3" s="234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6"/>
      <c r="K4" s="166"/>
      <c r="L4" s="66"/>
    </row>
    <row r="5" spans="1:26" ht="16.5" customHeight="1" thickBot="1" x14ac:dyDescent="0.25">
      <c r="A5" s="235"/>
      <c r="B5" s="236"/>
      <c r="C5" s="236"/>
      <c r="D5" s="236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 x14ac:dyDescent="0.25"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80"/>
      <c r="F12" s="180"/>
      <c r="G12" s="181"/>
      <c r="H12" s="182"/>
      <c r="I12" s="102"/>
      <c r="J12" s="103"/>
      <c r="K12" s="103"/>
      <c r="L12" s="103"/>
      <c r="M12" s="103"/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168"/>
      <c r="E13" s="183"/>
      <c r="F13" s="183"/>
      <c r="G13" s="184" t="str">
        <f t="shared" ref="G13:G31" si="1">IF(ISBLANK(H13)=TRUE,"",+VALUE(LEFT(H13,3)))</f>
        <v/>
      </c>
      <c r="H13" s="185"/>
      <c r="I13" s="96"/>
      <c r="J13" s="97"/>
      <c r="K13" s="97"/>
      <c r="L13" s="97"/>
      <c r="M13" s="97"/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0"/>
        <v>#N/A</v>
      </c>
      <c r="D14" s="107"/>
      <c r="E14" s="180"/>
      <c r="F14" s="180"/>
      <c r="G14" s="181" t="str">
        <f t="shared" si="1"/>
        <v/>
      </c>
      <c r="H14" s="182"/>
      <c r="I14" s="102"/>
      <c r="J14" s="103"/>
      <c r="K14" s="103"/>
      <c r="L14" s="103"/>
      <c r="M14" s="103"/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0"/>
        <v>#N/A</v>
      </c>
      <c r="D15" s="58"/>
      <c r="E15" s="186"/>
      <c r="F15" s="186"/>
      <c r="G15" s="184" t="str">
        <f t="shared" si="1"/>
        <v/>
      </c>
      <c r="H15" s="185"/>
      <c r="I15" s="106"/>
      <c r="J15" s="178"/>
      <c r="K15" s="178"/>
      <c r="L15" s="97"/>
      <c r="M15" s="97"/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0"/>
        <v>#N/A</v>
      </c>
      <c r="D16" s="107"/>
      <c r="E16" s="187"/>
      <c r="F16" s="187"/>
      <c r="G16" s="181" t="str">
        <f t="shared" si="1"/>
        <v/>
      </c>
      <c r="H16" s="182"/>
      <c r="I16" s="101"/>
      <c r="J16" s="179"/>
      <c r="K16" s="179"/>
      <c r="L16" s="103"/>
      <c r="M16" s="103"/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0"/>
        <v>#N/A</v>
      </c>
      <c r="D17" s="58"/>
      <c r="E17" s="186"/>
      <c r="F17" s="186"/>
      <c r="G17" s="184" t="str">
        <f t="shared" si="1"/>
        <v/>
      </c>
      <c r="H17" s="185"/>
      <c r="I17" s="106"/>
      <c r="J17" s="178"/>
      <c r="K17" s="178"/>
      <c r="L17" s="97"/>
      <c r="M17" s="97"/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0"/>
        <v>#N/A</v>
      </c>
      <c r="D18" s="107"/>
      <c r="E18" s="187"/>
      <c r="F18" s="187"/>
      <c r="G18" s="181" t="str">
        <f t="shared" si="1"/>
        <v/>
      </c>
      <c r="H18" s="182"/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0"/>
        <v>#N/A</v>
      </c>
      <c r="D19" s="58"/>
      <c r="E19" s="186"/>
      <c r="F19" s="186"/>
      <c r="G19" s="184" t="str">
        <f t="shared" si="1"/>
        <v/>
      </c>
      <c r="H19" s="185"/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0"/>
        <v>#N/A</v>
      </c>
      <c r="D20" s="107"/>
      <c r="E20" s="187"/>
      <c r="F20" s="187"/>
      <c r="G20" s="181" t="str">
        <f t="shared" si="1"/>
        <v/>
      </c>
      <c r="H20" s="182"/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0"/>
        <v>#N/A</v>
      </c>
      <c r="D21" s="58"/>
      <c r="E21" s="186"/>
      <c r="F21" s="186"/>
      <c r="G21" s="184" t="str">
        <f t="shared" si="1"/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1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1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1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1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1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1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1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1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1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1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</row>
    <row r="36" spans="1:16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32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14</vt:i4>
      </vt:variant>
      <vt:variant>
        <vt:lpstr>Imenovani opsezi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'по изворима и контима'!Naslovi_štampanja</vt:lpstr>
      <vt:lpstr>spisak!Oblast_štampanja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2017-11-29T10:56:13Z</cp:lastPrinted>
  <dcterms:created xsi:type="dcterms:W3CDTF">2010-07-07T09:12:55Z</dcterms:created>
  <dcterms:modified xsi:type="dcterms:W3CDTF">2018-03-19T11:14:49Z</dcterms:modified>
</cp:coreProperties>
</file>